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jmccarthy\SunSource\Engineering - Engineering Documents\MEC\MEC User Files\Jeff McCarthy\Projects\NFPA Competition\NFPA-FPVC 21-22\Published for NFPA\"/>
    </mc:Choice>
  </mc:AlternateContent>
  <xr:revisionPtr revIDLastSave="0" documentId="13_ncr:1_{50D09707-E07D-41B3-9CF9-2B7EBDD414B5}" xr6:coauthVersionLast="47" xr6:coauthVersionMax="47" xr10:uidLastSave="{00000000-0000-0000-0000-000000000000}"/>
  <bookViews>
    <workbookView xWindow="28680" yWindow="-120" windowWidth="29040" windowHeight="16440" xr2:uid="{00000000-000D-0000-FFFF-FFFF00000000}"/>
  </bookViews>
  <sheets>
    <sheet name="Order Form" sheetId="14" r:id="rId1"/>
    <sheet name="Hose Assembly" sheetId="11" r:id="rId2"/>
    <sheet name="Product Specification" sheetId="9" r:id="rId3"/>
    <sheet name="Product Information" sheetId="12" r:id="rId4"/>
  </sheets>
  <definedNames>
    <definedName name="HoseEnds" localSheetId="1">'Hose Assembly'!$K$23:$M$26</definedName>
    <definedName name="HoseMATCH" localSheetId="1">'Hose Assembly'!$K$23:$K$26</definedName>
    <definedName name="_xlnm.Print_Titles" localSheetId="0">'Order Form'!$30:$30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14" l="1"/>
  <c r="G38" i="14"/>
  <c r="K38" i="14" s="1"/>
  <c r="M38" i="14" s="1"/>
  <c r="G119" i="14"/>
  <c r="K119" i="14"/>
  <c r="M119" i="14" s="1"/>
  <c r="L119" i="14"/>
  <c r="G73" i="14"/>
  <c r="K73" i="14"/>
  <c r="L73" i="14"/>
  <c r="G72" i="14"/>
  <c r="K72" i="14"/>
  <c r="L72" i="14"/>
  <c r="G36" i="14"/>
  <c r="G37" i="14"/>
  <c r="G39" i="14"/>
  <c r="G40" i="14"/>
  <c r="G41" i="14"/>
  <c r="G42" i="14"/>
  <c r="G43" i="14"/>
  <c r="G44" i="14"/>
  <c r="G45" i="14"/>
  <c r="G46" i="14"/>
  <c r="K46" i="14" s="1"/>
  <c r="G47" i="14"/>
  <c r="G48" i="14"/>
  <c r="G49" i="14"/>
  <c r="G50" i="14"/>
  <c r="G51" i="14"/>
  <c r="G52" i="14"/>
  <c r="K52" i="14" s="1"/>
  <c r="G53" i="14"/>
  <c r="G54" i="14"/>
  <c r="K54" i="14" s="1"/>
  <c r="G55" i="14"/>
  <c r="G56" i="14"/>
  <c r="G57" i="14"/>
  <c r="G58" i="14"/>
  <c r="G59" i="14"/>
  <c r="G60" i="14"/>
  <c r="G61" i="14"/>
  <c r="G62" i="14"/>
  <c r="G63" i="14"/>
  <c r="G116" i="14"/>
  <c r="G117" i="14"/>
  <c r="G118" i="14"/>
  <c r="G120" i="14"/>
  <c r="G121" i="14"/>
  <c r="G122" i="14"/>
  <c r="G123" i="14"/>
  <c r="G124" i="14"/>
  <c r="G125" i="14"/>
  <c r="G126" i="14"/>
  <c r="L110" i="14"/>
  <c r="L111" i="14"/>
  <c r="L46" i="14"/>
  <c r="K47" i="14"/>
  <c r="L47" i="14"/>
  <c r="L48" i="14"/>
  <c r="L49" i="14"/>
  <c r="L50" i="14"/>
  <c r="K51" i="14"/>
  <c r="L51" i="14"/>
  <c r="L52" i="14"/>
  <c r="L53" i="14"/>
  <c r="L54" i="14"/>
  <c r="G146" i="14"/>
  <c r="K146" i="14" s="1"/>
  <c r="G147" i="14"/>
  <c r="K147" i="14" s="1"/>
  <c r="G148" i="14"/>
  <c r="K148" i="14" s="1"/>
  <c r="G152" i="14"/>
  <c r="L152" i="14" s="1"/>
  <c r="G153" i="14"/>
  <c r="L153" i="14" s="1"/>
  <c r="G154" i="14"/>
  <c r="L154" i="14" s="1"/>
  <c r="K53" i="14"/>
  <c r="L148" i="14"/>
  <c r="K149" i="14"/>
  <c r="L149" i="14"/>
  <c r="K150" i="14"/>
  <c r="L150" i="14"/>
  <c r="K151" i="14"/>
  <c r="L151" i="14"/>
  <c r="K152" i="14"/>
  <c r="K153" i="14"/>
  <c r="K154" i="14"/>
  <c r="K102" i="14"/>
  <c r="G109" i="14"/>
  <c r="G151" i="14"/>
  <c r="L145" i="14"/>
  <c r="L146" i="14"/>
  <c r="L147" i="14"/>
  <c r="M73" i="14" l="1"/>
  <c r="M72" i="14"/>
  <c r="M51" i="14"/>
  <c r="M46" i="14"/>
  <c r="M52" i="14"/>
  <c r="M154" i="14"/>
  <c r="M53" i="14"/>
  <c r="M151" i="14"/>
  <c r="M54" i="14"/>
  <c r="M152" i="14"/>
  <c r="M148" i="14"/>
  <c r="M153" i="14"/>
  <c r="M147" i="14"/>
  <c r="M146" i="14"/>
  <c r="L39" i="14"/>
  <c r="L125" i="14"/>
  <c r="K126" i="14"/>
  <c r="L126" i="14"/>
  <c r="L127" i="14"/>
  <c r="L128" i="14"/>
  <c r="L129" i="14"/>
  <c r="L130" i="14"/>
  <c r="L131" i="14"/>
  <c r="L132" i="14"/>
  <c r="L133" i="14"/>
  <c r="L134" i="14"/>
  <c r="L135" i="14"/>
  <c r="L136" i="14"/>
  <c r="L137" i="14"/>
  <c r="L138" i="14"/>
  <c r="L139" i="14"/>
  <c r="L140" i="14"/>
  <c r="L141" i="14"/>
  <c r="L142" i="14"/>
  <c r="L143" i="14"/>
  <c r="L144" i="14"/>
  <c r="L124" i="14"/>
  <c r="L123" i="14"/>
  <c r="K109" i="14"/>
  <c r="K114" i="14"/>
  <c r="K117" i="14"/>
  <c r="L120" i="14"/>
  <c r="L121" i="14"/>
  <c r="K122" i="14"/>
  <c r="L122" i="14"/>
  <c r="L99" i="14"/>
  <c r="L61" i="14"/>
  <c r="L62" i="14"/>
  <c r="L63" i="14"/>
  <c r="L64" i="14"/>
  <c r="L65" i="14"/>
  <c r="L67" i="14"/>
  <c r="L68" i="14"/>
  <c r="L77" i="14"/>
  <c r="L84" i="14"/>
  <c r="L89" i="14"/>
  <c r="L90" i="14"/>
  <c r="L91" i="14"/>
  <c r="L97" i="14"/>
  <c r="L98" i="14"/>
  <c r="L32" i="14"/>
  <c r="L33" i="14"/>
  <c r="L34" i="14"/>
  <c r="L35" i="14"/>
  <c r="L36" i="14"/>
  <c r="L37" i="14"/>
  <c r="L40" i="14"/>
  <c r="L41" i="14"/>
  <c r="L42" i="14"/>
  <c r="L43" i="14"/>
  <c r="L44" i="14"/>
  <c r="L45" i="14"/>
  <c r="L55" i="14"/>
  <c r="L56" i="14"/>
  <c r="L57" i="14"/>
  <c r="L58" i="14"/>
  <c r="L59" i="14"/>
  <c r="L60" i="14"/>
  <c r="L31" i="14"/>
  <c r="G132" i="14"/>
  <c r="G133" i="14"/>
  <c r="G131" i="14"/>
  <c r="G129" i="14"/>
  <c r="G130" i="14"/>
  <c r="M47" i="14"/>
  <c r="G35" i="14"/>
  <c r="G34" i="14"/>
  <c r="G31" i="14"/>
  <c r="G33" i="14"/>
  <c r="G32" i="14"/>
  <c r="G150" i="14"/>
  <c r="M150" i="14" s="1"/>
  <c r="G149" i="14"/>
  <c r="M149" i="14" s="1"/>
  <c r="G100" i="14"/>
  <c r="L118" i="14" s="1"/>
  <c r="G101" i="14"/>
  <c r="L117" i="14" s="1"/>
  <c r="G92" i="14"/>
  <c r="L116" i="14" s="1"/>
  <c r="G93" i="14"/>
  <c r="L115" i="14" s="1"/>
  <c r="G80" i="14"/>
  <c r="G83" i="14"/>
  <c r="L113" i="14" s="1"/>
  <c r="G102" i="14"/>
  <c r="G103" i="14"/>
  <c r="G94" i="14"/>
  <c r="L109" i="14" s="1"/>
  <c r="G95" i="14"/>
  <c r="L108" i="14" s="1"/>
  <c r="G81" i="14"/>
  <c r="L81" i="14" s="1"/>
  <c r="G82" i="14"/>
  <c r="L106" i="14" s="1"/>
  <c r="G79" i="14"/>
  <c r="L79" i="14" s="1"/>
  <c r="G78" i="14"/>
  <c r="L104" i="14" s="1"/>
  <c r="G75" i="14"/>
  <c r="G114" i="14"/>
  <c r="G112" i="14"/>
  <c r="L100" i="14" s="1"/>
  <c r="G96" i="14"/>
  <c r="K93" i="14" s="1"/>
  <c r="G97" i="14"/>
  <c r="G88" i="14"/>
  <c r="G89" i="14"/>
  <c r="G84" i="14"/>
  <c r="G85" i="14"/>
  <c r="G98" i="14"/>
  <c r="G99" i="14"/>
  <c r="G90" i="14"/>
  <c r="G91" i="14"/>
  <c r="G86" i="14"/>
  <c r="G87" i="14"/>
  <c r="K82" i="14" s="1"/>
  <c r="G77" i="14"/>
  <c r="G76" i="14"/>
  <c r="K76" i="14" s="1"/>
  <c r="G74" i="14"/>
  <c r="K79" i="14" s="1"/>
  <c r="G145" i="14"/>
  <c r="G144" i="14"/>
  <c r="G143" i="14"/>
  <c r="G140" i="14"/>
  <c r="G139" i="14"/>
  <c r="G141" i="14"/>
  <c r="K141" i="14" s="1"/>
  <c r="G142" i="14"/>
  <c r="K142" i="14" s="1"/>
  <c r="G138" i="14"/>
  <c r="G137" i="14"/>
  <c r="G136" i="14"/>
  <c r="G135" i="14"/>
  <c r="G134" i="14"/>
  <c r="G127" i="14"/>
  <c r="K116" i="14" s="1"/>
  <c r="G128" i="14"/>
  <c r="K123" i="14"/>
  <c r="K118" i="14"/>
  <c r="G115" i="14"/>
  <c r="G113" i="14"/>
  <c r="K113" i="14" s="1"/>
  <c r="G111" i="14"/>
  <c r="K111" i="14" s="1"/>
  <c r="M111" i="14" s="1"/>
  <c r="G110" i="14"/>
  <c r="K110" i="14" s="1"/>
  <c r="M110" i="14" s="1"/>
  <c r="G68" i="14"/>
  <c r="G71" i="14"/>
  <c r="G69" i="14"/>
  <c r="G70" i="14"/>
  <c r="G67" i="14"/>
  <c r="G66" i="14"/>
  <c r="G64" i="14"/>
  <c r="G65" i="14"/>
  <c r="K39" i="14"/>
  <c r="K37" i="14"/>
  <c r="K36" i="14"/>
  <c r="K32" i="14"/>
  <c r="K31" i="14"/>
  <c r="K89" i="14" l="1"/>
  <c r="K86" i="14"/>
  <c r="K85" i="14"/>
  <c r="L82" i="14"/>
  <c r="M82" i="14" s="1"/>
  <c r="K70" i="14"/>
  <c r="K66" i="14"/>
  <c r="K69" i="14"/>
  <c r="L114" i="14"/>
  <c r="M114" i="14" s="1"/>
  <c r="K33" i="14"/>
  <c r="K50" i="14"/>
  <c r="M50" i="14" s="1"/>
  <c r="K34" i="14"/>
  <c r="M34" i="14" s="1"/>
  <c r="K49" i="14"/>
  <c r="M49" i="14" s="1"/>
  <c r="K35" i="14"/>
  <c r="M35" i="14" s="1"/>
  <c r="K48" i="14"/>
  <c r="M48" i="14" s="1"/>
  <c r="K74" i="14"/>
  <c r="K88" i="14"/>
  <c r="L103" i="14"/>
  <c r="K144" i="14"/>
  <c r="M144" i="14" s="1"/>
  <c r="K75" i="14"/>
  <c r="K145" i="14"/>
  <c r="M145" i="14" s="1"/>
  <c r="L78" i="14"/>
  <c r="K71" i="14"/>
  <c r="K87" i="14"/>
  <c r="L101" i="14"/>
  <c r="L92" i="14"/>
  <c r="L80" i="14"/>
  <c r="K139" i="14"/>
  <c r="M139" i="14" s="1"/>
  <c r="K84" i="14"/>
  <c r="M84" i="14" s="1"/>
  <c r="L112" i="14"/>
  <c r="L102" i="14"/>
  <c r="M102" i="14" s="1"/>
  <c r="L83" i="14"/>
  <c r="K143" i="14"/>
  <c r="M143" i="14" s="1"/>
  <c r="K59" i="14"/>
  <c r="M59" i="14" s="1"/>
  <c r="K67" i="14"/>
  <c r="M67" i="14" s="1"/>
  <c r="K83" i="14"/>
  <c r="M83" i="14" s="1"/>
  <c r="L94" i="14"/>
  <c r="K45" i="14"/>
  <c r="M45" i="14" s="1"/>
  <c r="K60" i="14"/>
  <c r="M60" i="14" s="1"/>
  <c r="K68" i="14"/>
  <c r="M68" i="14" s="1"/>
  <c r="K115" i="14"/>
  <c r="M115" i="14" s="1"/>
  <c r="M33" i="14"/>
  <c r="M37" i="14"/>
  <c r="M89" i="14"/>
  <c r="K77" i="14"/>
  <c r="M77" i="14" s="1"/>
  <c r="L66" i="14"/>
  <c r="K120" i="14"/>
  <c r="M120" i="14" s="1"/>
  <c r="K134" i="14"/>
  <c r="M134" i="14" s="1"/>
  <c r="K58" i="14"/>
  <c r="M58" i="14" s="1"/>
  <c r="K90" i="14"/>
  <c r="M90" i="14" s="1"/>
  <c r="L76" i="14"/>
  <c r="M76" i="14" s="1"/>
  <c r="K136" i="14"/>
  <c r="M136" i="14" s="1"/>
  <c r="L95" i="14"/>
  <c r="K121" i="14"/>
  <c r="M121" i="14" s="1"/>
  <c r="K140" i="14"/>
  <c r="M140" i="14" s="1"/>
  <c r="K138" i="14"/>
  <c r="M138" i="14" s="1"/>
  <c r="K43" i="14"/>
  <c r="M43" i="14" s="1"/>
  <c r="K62" i="14"/>
  <c r="M62" i="14" s="1"/>
  <c r="K44" i="14"/>
  <c r="M44" i="14" s="1"/>
  <c r="K55" i="14"/>
  <c r="M55" i="14" s="1"/>
  <c r="K63" i="14"/>
  <c r="M63" i="14" s="1"/>
  <c r="L86" i="14"/>
  <c r="M86" i="14" s="1"/>
  <c r="K128" i="14"/>
  <c r="M128" i="14" s="1"/>
  <c r="M32" i="14"/>
  <c r="K41" i="14"/>
  <c r="M41" i="14" s="1"/>
  <c r="K56" i="14"/>
  <c r="M56" i="14" s="1"/>
  <c r="K64" i="14"/>
  <c r="M64" i="14" s="1"/>
  <c r="K80" i="14"/>
  <c r="K92" i="14"/>
  <c r="L107" i="14"/>
  <c r="L93" i="14"/>
  <c r="M93" i="14" s="1"/>
  <c r="L85" i="14"/>
  <c r="M85" i="14" s="1"/>
  <c r="K78" i="14"/>
  <c r="M78" i="14" s="1"/>
  <c r="L75" i="14"/>
  <c r="L70" i="14"/>
  <c r="K112" i="14"/>
  <c r="K103" i="14"/>
  <c r="K124" i="14"/>
  <c r="M124" i="14" s="1"/>
  <c r="L105" i="14"/>
  <c r="L87" i="14"/>
  <c r="L71" i="14"/>
  <c r="K40" i="14"/>
  <c r="M40" i="14" s="1"/>
  <c r="K91" i="14"/>
  <c r="M91" i="14" s="1"/>
  <c r="L69" i="14"/>
  <c r="M69" i="14" s="1"/>
  <c r="K132" i="14"/>
  <c r="M132" i="14" s="1"/>
  <c r="K130" i="14"/>
  <c r="M130" i="14" s="1"/>
  <c r="M36" i="14"/>
  <c r="K42" i="14"/>
  <c r="M42" i="14" s="1"/>
  <c r="K57" i="14"/>
  <c r="M57" i="14" s="1"/>
  <c r="K61" i="14"/>
  <c r="M61" i="14" s="1"/>
  <c r="K65" i="14"/>
  <c r="M65" i="14" s="1"/>
  <c r="K81" i="14"/>
  <c r="M81" i="14" s="1"/>
  <c r="L96" i="14"/>
  <c r="L88" i="14"/>
  <c r="L74" i="14"/>
  <c r="M74" i="14" s="1"/>
  <c r="K137" i="14"/>
  <c r="M137" i="14" s="1"/>
  <c r="K135" i="14"/>
  <c r="M135" i="14" s="1"/>
  <c r="K133" i="14"/>
  <c r="M133" i="14" s="1"/>
  <c r="K131" i="14"/>
  <c r="M131" i="14" s="1"/>
  <c r="K129" i="14"/>
  <c r="M129" i="14" s="1"/>
  <c r="K127" i="14"/>
  <c r="M127" i="14" s="1"/>
  <c r="K125" i="14"/>
  <c r="M125" i="14" s="1"/>
  <c r="M109" i="14"/>
  <c r="M79" i="14"/>
  <c r="M123" i="14"/>
  <c r="M39" i="14"/>
  <c r="M118" i="14"/>
  <c r="M31" i="14"/>
  <c r="M117" i="14"/>
  <c r="M142" i="14"/>
  <c r="M126" i="14"/>
  <c r="M116" i="14"/>
  <c r="M113" i="14"/>
  <c r="M141" i="14"/>
  <c r="M122" i="14"/>
  <c r="M112" i="14" l="1"/>
  <c r="M70" i="14"/>
  <c r="M71" i="14"/>
  <c r="M66" i="14"/>
  <c r="M80" i="14"/>
  <c r="M103" i="14"/>
  <c r="M92" i="14"/>
  <c r="M75" i="14"/>
  <c r="M88" i="14"/>
  <c r="M87" i="14"/>
  <c r="H23" i="14"/>
  <c r="Q24" i="11" l="1"/>
  <c r="Q25" i="11"/>
  <c r="Q26" i="11"/>
  <c r="Q27" i="11"/>
  <c r="Q23" i="11"/>
  <c r="O24" i="11" l="1"/>
  <c r="O27" i="11"/>
  <c r="P27" i="11"/>
  <c r="R27" i="11"/>
  <c r="S27" i="11"/>
  <c r="T27" i="11" l="1"/>
  <c r="F27" i="11" s="1"/>
  <c r="U27" i="11"/>
  <c r="E27" i="11" s="1"/>
  <c r="P24" i="11"/>
  <c r="R24" i="11"/>
  <c r="S24" i="11"/>
  <c r="O25" i="11"/>
  <c r="P25" i="11"/>
  <c r="R25" i="11"/>
  <c r="S25" i="11"/>
  <c r="O26" i="11"/>
  <c r="P26" i="11"/>
  <c r="R26" i="11"/>
  <c r="S26" i="11"/>
  <c r="S23" i="11"/>
  <c r="P23" i="11"/>
  <c r="O23" i="11"/>
  <c r="R23" i="11"/>
  <c r="T26" i="11" l="1"/>
  <c r="T23" i="11"/>
  <c r="F23" i="11" s="1"/>
  <c r="T24" i="11"/>
  <c r="F24" i="11" s="1"/>
  <c r="T25" i="11"/>
  <c r="F25" i="11" s="1"/>
  <c r="F26" i="11"/>
  <c r="U26" i="11"/>
  <c r="E26" i="11" s="1"/>
  <c r="U24" i="11"/>
  <c r="E24" i="11" s="1"/>
  <c r="U23" i="11"/>
  <c r="E23" i="11" s="1"/>
  <c r="U25" i="11"/>
  <c r="E25" i="11" s="1"/>
  <c r="D108" i="14" l="1"/>
  <c r="E108" i="14" l="1"/>
  <c r="G108" i="14" s="1"/>
  <c r="K108" i="14" s="1"/>
  <c r="M108" i="14" s="1"/>
  <c r="D107" i="14"/>
  <c r="D105" i="14"/>
  <c r="D104" i="14"/>
  <c r="D106" i="14"/>
  <c r="E104" i="14" l="1"/>
  <c r="E107" i="14"/>
  <c r="G107" i="14" s="1"/>
  <c r="K107" i="14" s="1"/>
  <c r="M107" i="14" s="1"/>
  <c r="E106" i="14"/>
  <c r="G106" i="14"/>
  <c r="K106" i="14" s="1"/>
  <c r="M106" i="14" s="1"/>
  <c r="E105" i="14"/>
  <c r="G105" i="14"/>
  <c r="K101" i="14"/>
  <c r="M101" i="14" s="1"/>
  <c r="K94" i="14" l="1"/>
  <c r="K95" i="14"/>
  <c r="M95" i="14" s="1"/>
  <c r="K105" i="14"/>
  <c r="M105" i="14" s="1"/>
  <c r="K96" i="14"/>
  <c r="M96" i="14" s="1"/>
  <c r="K99" i="14"/>
  <c r="M99" i="14" s="1"/>
  <c r="K97" i="14"/>
  <c r="M97" i="14" s="1"/>
  <c r="K100" i="14"/>
  <c r="M100" i="14" s="1"/>
  <c r="K98" i="14"/>
  <c r="M98" i="14" s="1"/>
  <c r="M94" i="14"/>
  <c r="G104" i="14" l="1"/>
  <c r="K104" i="14" s="1"/>
  <c r="H22" i="14" s="1"/>
  <c r="M104" i="14" l="1"/>
  <c r="H24" i="14" s="1"/>
  <c r="H25" i="14" s="1"/>
  <c r="H2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McCarthy, Jeff</author>
  </authors>
  <commentList>
    <comment ref="D104" authorId="0" shapeId="0" xr:uid="{091F1EAF-DB43-40E5-9615-DDE3130B153B}">
      <text>
        <r>
          <rPr>
            <sz val="9"/>
            <color indexed="81"/>
            <rFont val="Tahoma"/>
            <family val="2"/>
          </rPr>
          <t>This cell will automatically populate when a hose is built on the "Hose Assembly" tab</t>
        </r>
      </text>
    </comment>
    <comment ref="D105" authorId="0" shapeId="0" xr:uid="{938A0E96-C3B3-439C-BF1F-766EDE48C5EF}">
      <text>
        <r>
          <rPr>
            <sz val="9"/>
            <color indexed="81"/>
            <rFont val="Tahoma"/>
            <family val="2"/>
          </rPr>
          <t>This cell will automatically populate when a hose is built on the "Hose Assembly" tab</t>
        </r>
      </text>
    </comment>
    <comment ref="D106" authorId="0" shapeId="0" xr:uid="{0BE5C406-4853-4C16-8A07-3450662EC3FF}">
      <text>
        <r>
          <rPr>
            <sz val="9"/>
            <color indexed="81"/>
            <rFont val="Tahoma"/>
            <family val="2"/>
          </rPr>
          <t>This cell will automatically populate when a hose is built on the "Hose Assembly" tab</t>
        </r>
      </text>
    </comment>
    <comment ref="D107" authorId="0" shapeId="0" xr:uid="{C15C4970-49D1-495E-A644-8B3FB458DFB9}">
      <text>
        <r>
          <rPr>
            <sz val="9"/>
            <color indexed="81"/>
            <rFont val="Tahoma"/>
            <family val="2"/>
          </rPr>
          <t>This cell will automatically populate when a hose is built on the "Hose Assembly" tab</t>
        </r>
      </text>
    </comment>
    <comment ref="D108" authorId="0" shapeId="0" xr:uid="{FB21086C-2EC5-4EDB-8C73-C93A1FE6809F}">
      <text>
        <r>
          <rPr>
            <sz val="9"/>
            <color indexed="81"/>
            <rFont val="Tahoma"/>
            <family val="2"/>
          </rPr>
          <t>This cell will automatically populate when a hose is built on the "Hose Assembly" tab</t>
        </r>
      </text>
    </comment>
    <comment ref="D149" authorId="0" shapeId="0" xr:uid="{9D8DD203-E484-49D6-929A-565207D85B52}">
      <text>
        <r>
          <rPr>
            <b/>
            <sz val="9"/>
            <color indexed="81"/>
            <rFont val="Tahoma"/>
            <family val="2"/>
          </rPr>
          <t>Order at least one connector to install at the accumulator for testing during the competition by a judge. Use either -4 or -6 as needed.</t>
        </r>
        <r>
          <rPr>
            <sz val="9"/>
            <color indexed="81"/>
            <rFont val="Tahoma"/>
            <family val="2"/>
          </rPr>
          <t xml:space="preserve">
</t>
        </r>
      </text>
    </comment>
    <comment ref="D150" authorId="0" shapeId="0" xr:uid="{D8583099-787A-4588-B13B-0E3FED8DC9D1}">
      <text>
        <r>
          <rPr>
            <b/>
            <sz val="9"/>
            <color indexed="81"/>
            <rFont val="Tahoma"/>
            <family val="2"/>
          </rPr>
          <t>Order at least one connector to install at the accumulator for testing during the competition by a judge. Use either -4 or -6 as needed.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McCarthy, Jeff</author>
  </authors>
  <commentList>
    <comment ref="E23" authorId="0" shapeId="0" xr:uid="{00000000-0006-0000-0100-000001000000}">
      <text>
        <r>
          <rPr>
            <sz val="9"/>
            <color indexed="81"/>
            <rFont val="Tahoma"/>
            <family val="2"/>
          </rPr>
          <t>These cells will be autopopulated when hose options are selected</t>
        </r>
      </text>
    </comment>
  </commentList>
</comments>
</file>

<file path=xl/sharedStrings.xml><?xml version="1.0" encoding="utf-8"?>
<sst xmlns="http://schemas.openxmlformats.org/spreadsheetml/2006/main" count="858" uniqueCount="431">
  <si>
    <t>MPV1-10-K-0</t>
  </si>
  <si>
    <t>SV3-10-C-0-00</t>
  </si>
  <si>
    <t>SV3-10-0-0-00</t>
  </si>
  <si>
    <t>PSV7-10-S-0-18</t>
  </si>
  <si>
    <t>SBV1-10-C-0-00</t>
  </si>
  <si>
    <t>Doering</t>
  </si>
  <si>
    <t>241016</t>
  </si>
  <si>
    <t>PRV1-10-S-0-6</t>
  </si>
  <si>
    <t>02-179226</t>
  </si>
  <si>
    <t>Manufacturer</t>
  </si>
  <si>
    <t>SV1-10-3-0-00</t>
  </si>
  <si>
    <t>SV1-10-4-0-00</t>
  </si>
  <si>
    <t>RV10-10-S-0-5</t>
  </si>
  <si>
    <t>B10-3-A6T</t>
  </si>
  <si>
    <t>SV9-10N-E-0-0-00</t>
  </si>
  <si>
    <t>SV9-10N-F-0-0-00</t>
  </si>
  <si>
    <t>02-160731</t>
  </si>
  <si>
    <t>SPC2-8-P-0-15</t>
  </si>
  <si>
    <t>VC10-3</t>
  </si>
  <si>
    <t>VC10-2</t>
  </si>
  <si>
    <t>VC10-4</t>
  </si>
  <si>
    <t xml:space="preserve">VC10-3 </t>
  </si>
  <si>
    <t xml:space="preserve">VC10-4 </t>
  </si>
  <si>
    <t>VC08-3</t>
  </si>
  <si>
    <t>VC08-2</t>
  </si>
  <si>
    <t>300AA00121A</t>
  </si>
  <si>
    <t>300AA00081A</t>
  </si>
  <si>
    <t>300AA00001A</t>
  </si>
  <si>
    <t>Argo-Hytos</t>
  </si>
  <si>
    <t>Eaton</t>
  </si>
  <si>
    <t>ESV1-8-0-0-00</t>
  </si>
  <si>
    <t>ESV1-8-C-0-00</t>
  </si>
  <si>
    <t>DSV2-8-B-0</t>
  </si>
  <si>
    <t>02-160742</t>
  </si>
  <si>
    <t>SBV11-10-0-0-00</t>
  </si>
  <si>
    <t>RV1-10-S-0-30</t>
  </si>
  <si>
    <t>Parker</t>
  </si>
  <si>
    <t>Part Number</t>
  </si>
  <si>
    <t>CV3-8-P-0-004</t>
  </si>
  <si>
    <t>NV1-8-S-0</t>
  </si>
  <si>
    <t>FCV7-10-S-0-NV</t>
  </si>
  <si>
    <t>FCV7-10-S-0-FF</t>
  </si>
  <si>
    <t>FAR1-10-S-0</t>
  </si>
  <si>
    <t>876704</t>
  </si>
  <si>
    <t>20591-16</t>
  </si>
  <si>
    <t>Bucher</t>
  </si>
  <si>
    <t>SR1P2-A2/H12-B</t>
  </si>
  <si>
    <t>SR1P2-A2/H21-B</t>
  </si>
  <si>
    <t>C19B-01200E1-6,5NBP</t>
  </si>
  <si>
    <t>SP6H-B3/H-B</t>
  </si>
  <si>
    <t>CMHP-10-N-2-0</t>
  </si>
  <si>
    <t xml:space="preserve">Check, 1 to 2  </t>
  </si>
  <si>
    <t>Check, Pilot to open Single Free flow 2-3</t>
  </si>
  <si>
    <t xml:space="preserve">Coil Spacer, 10 size  </t>
  </si>
  <si>
    <t xml:space="preserve">Flow Control, Needle Valve  </t>
  </si>
  <si>
    <t xml:space="preserve">Flow Control, Needle Valve Free Flow 1-2 </t>
  </si>
  <si>
    <t>Solenoid, 2 pos. 3 way Spool 1-2/1-3</t>
  </si>
  <si>
    <t>Solenoid, 2 pos. 4 way Spool 3-2,4-1</t>
  </si>
  <si>
    <t>Solenoid, 2 pos. 2 way Uni-poppet Normally Open</t>
  </si>
  <si>
    <t>Flow Control, Compensated</t>
  </si>
  <si>
    <t>Manual, 2 pos. 2 way, normally closed</t>
  </si>
  <si>
    <t>Proportional, Throttle. Normally Closed</t>
  </si>
  <si>
    <t>Proportional, Throttle, Normally Open</t>
  </si>
  <si>
    <t>Pump, Lever Operated, Pull to pump, .601 CID</t>
  </si>
  <si>
    <t>Pump, Lever Operated, Push to pump, .601 CID</t>
  </si>
  <si>
    <t>Pump, Lever Operated, Push to pump, .25 CID</t>
  </si>
  <si>
    <t>Reducing/relieving valve, direct acting</t>
  </si>
  <si>
    <t>Relief, Direct Acting</t>
  </si>
  <si>
    <t>Relief, Direct Acting, low pressure</t>
  </si>
  <si>
    <t>Sequence, Direct Acting</t>
  </si>
  <si>
    <t xml:space="preserve">Shuttle, High side, Ball type </t>
  </si>
  <si>
    <t>Solenoid, 2 pos. 2 way uni-poppet, normally Closed</t>
  </si>
  <si>
    <t>Solenoid, 2 pos. 2 way Bi-poppet, normally Closed</t>
  </si>
  <si>
    <t>Solenoid, 2 pos. 2 way Bi-poppet, normally Open</t>
  </si>
  <si>
    <t>Solenoid, 3 pos. 4 way, motor spool (A-B-T in neutral)</t>
  </si>
  <si>
    <t>Solenoid, 3 pos. 4 way, (all ports blocked in neutral)</t>
  </si>
  <si>
    <t>Description</t>
  </si>
  <si>
    <t>Cavity (for line body)</t>
  </si>
  <si>
    <t>Handle</t>
  </si>
  <si>
    <t>Coil, 12VDC DIN type S</t>
  </si>
  <si>
    <t>Coil, 12VDC DIN type J</t>
  </si>
  <si>
    <t>Coil, 12VDC DIN type H</t>
  </si>
  <si>
    <t>Coil, 12VDC DIN type J + coil spacer</t>
  </si>
  <si>
    <t>Required Item Part Number(s)</t>
  </si>
  <si>
    <t xml:space="preserve">Line Body, VC08-2, Aluminum SAE -6 </t>
  </si>
  <si>
    <t xml:space="preserve">Line Body, VC08-3, Aluminum SAE -6 </t>
  </si>
  <si>
    <t xml:space="preserve">Line Body, VC10-3, Aluminum SAE -6 </t>
  </si>
  <si>
    <t xml:space="preserve">Line Body, VC10-2, Aluminum SAE -6 </t>
  </si>
  <si>
    <t xml:space="preserve">Line Body, VC10-4, Aluminum SAE -6 </t>
  </si>
  <si>
    <t>Install in Line Body Part Number:</t>
  </si>
  <si>
    <t>Required Item Name(s)</t>
  </si>
  <si>
    <t>Coil, 12VDC DIN , S type</t>
  </si>
  <si>
    <t>(2 each) 300AA00081A + (1 each) 02-179226</t>
  </si>
  <si>
    <t>Coil, 12VDC DIN , J type</t>
  </si>
  <si>
    <t>Coil, 12VDC DIN , H type</t>
  </si>
  <si>
    <t>Pump Handle, Doering</t>
  </si>
  <si>
    <t>Pump Handle, Bucher</t>
  </si>
  <si>
    <t>Value</t>
  </si>
  <si>
    <t>Quantity Requested</t>
  </si>
  <si>
    <t>Extended Value</t>
  </si>
  <si>
    <t>Accumulator, 1 pint, SAE -12 port</t>
  </si>
  <si>
    <t>Accumulators Inc</t>
  </si>
  <si>
    <t>Accumulator, 1 quart, SAE -12 port</t>
  </si>
  <si>
    <t>A1QT3100-3</t>
  </si>
  <si>
    <t>Accumulator, 1 gallon, SAE -20 port</t>
  </si>
  <si>
    <t>A13100-3</t>
  </si>
  <si>
    <t>Accumulator, 1.5 gallon, SAE -24 port</t>
  </si>
  <si>
    <t>A1.53100-3</t>
  </si>
  <si>
    <t>A1PT31003</t>
  </si>
  <si>
    <t>26703-DAA</t>
  </si>
  <si>
    <t>26003-RZJ</t>
  </si>
  <si>
    <t>26001-RZJ</t>
  </si>
  <si>
    <t>26001-LZJ</t>
  </si>
  <si>
    <t>26701-RSC</t>
  </si>
  <si>
    <t>26003-LZJ</t>
  </si>
  <si>
    <t>26002-RZJ</t>
  </si>
  <si>
    <t>Updated</t>
  </si>
  <si>
    <t>For product related questions:</t>
  </si>
  <si>
    <t>Jeff McCarthy</t>
  </si>
  <si>
    <t>952-563-1797</t>
  </si>
  <si>
    <t>To place an order, email this form to:</t>
  </si>
  <si>
    <t>876700</t>
  </si>
  <si>
    <t>Line Body Required (if yes, refer to product specification tab and order seperately)</t>
  </si>
  <si>
    <t>Other Accessories Required (if yes, refer to product specification tab)</t>
  </si>
  <si>
    <t>Gear Pump, 0.58 CID, 9 tooth spline SAE A mount, CW rotation. Code: ACNAR03AAA0030000000000A</t>
  </si>
  <si>
    <t>Gear Pump, 0.4 CID, 9 tooth spline SAE A mount, CW rotation. Code: ACNAR01AAA0030000000000A</t>
  </si>
  <si>
    <t>Gear Pump, 0.4 CID, 9 tooth spline SAE A mount, CCW rotation. Code: ACNAL01AAA0030000000000A</t>
  </si>
  <si>
    <t>Gear Pump, 0.58 CID, 9 tooth spline SAE A mount, CCW rotation. Code: ACNAL03AAA0030000000000A</t>
  </si>
  <si>
    <t>Gear Pump, 0.5 CID, 9 tooth spline SAE A mount, CW rotation. Code: ACNAR02AAA0030000000000A</t>
  </si>
  <si>
    <t>City</t>
  </si>
  <si>
    <t>State</t>
  </si>
  <si>
    <t>Zip</t>
  </si>
  <si>
    <t>Ship to the attention of:</t>
  </si>
  <si>
    <t>Order Date</t>
  </si>
  <si>
    <t>University</t>
  </si>
  <si>
    <t>Ship to Address</t>
  </si>
  <si>
    <t>Name</t>
  </si>
  <si>
    <t>Department</t>
  </si>
  <si>
    <t>Phone Number</t>
  </si>
  <si>
    <t>(1 each) SP6H-B3/H-B + (1 each) C19B-01200E1-6,5NBP</t>
  </si>
  <si>
    <t>Proportional reducing/relieving valve pilot stage, 100-1740 PSI</t>
  </si>
  <si>
    <t>Proportional reducing/relieving valve pilot stage, 100-3046 PSI</t>
  </si>
  <si>
    <t>Proportional reducing/relieving valve main stage</t>
  </si>
  <si>
    <t>Coil, 12VDC DIN for Argo-Hytos proportional valve</t>
  </si>
  <si>
    <t>Gear Pump, 0.4 CID, 9 tooth spline, CCW rotation</t>
  </si>
  <si>
    <t>Gear Pump, 0.4 CID, 9 tooth spline, CW rotation</t>
  </si>
  <si>
    <t>Gear Pump, 0.5 CID, 9 tooth spline, CW rotation</t>
  </si>
  <si>
    <t>Gear Pump, 0.58 CID, 9 tooth spline, CCW rotation</t>
  </si>
  <si>
    <t>Gear Pump, 0.58 CID, 9 tooth spline, CW rotation</t>
  </si>
  <si>
    <t>Proportional reducing/relieving valve pilot stage w/ mainstage adaptor, 100-1740 PSI</t>
  </si>
  <si>
    <t>Proportional reducing/relieving valve pilot stage w/ mainstage adaptor, 100-3046 PSI</t>
  </si>
  <si>
    <t>Mainstage adaptor and 12VDC DIN coil</t>
  </si>
  <si>
    <t>Product Specification Table</t>
  </si>
  <si>
    <t>Refer to this table to identify REQUIRED items in order to utilize the primary item part number.</t>
  </si>
  <si>
    <t>BVH-0375S-1111</t>
  </si>
  <si>
    <t>BV3D-0375SA-1111</t>
  </si>
  <si>
    <t>BVAL-0500S-4321</t>
  </si>
  <si>
    <t>BV3H-0375SA-1111</t>
  </si>
  <si>
    <t>Ball valve, 3 way, 3000 PSI, -6 SAE port</t>
  </si>
  <si>
    <t>Ball valve, 2 way, 2000 PSI, -6 SAE port</t>
  </si>
  <si>
    <t>Ball valve, 2 way, 400 PSI, -8 SAE port</t>
  </si>
  <si>
    <t>Ball valve, 3 way, 6000 PSI, -6 SAE port</t>
  </si>
  <si>
    <t>DMIC</t>
  </si>
  <si>
    <t>2070-6-6S</t>
  </si>
  <si>
    <t>2039-6-6S</t>
  </si>
  <si>
    <t>2071-6-6S</t>
  </si>
  <si>
    <t>2033-6-6S</t>
  </si>
  <si>
    <t>203101-6-6S</t>
  </si>
  <si>
    <t>202702-6-6S</t>
  </si>
  <si>
    <t>Fitting, -6 JIC male to -6 JIC female swivel, 45 degree</t>
  </si>
  <si>
    <t>Fitting, -6 JIC male to -6 JIC male, 90 degree</t>
  </si>
  <si>
    <t>Fitting, -6 JIC male to -6 JIC female swivel, 90 degree</t>
  </si>
  <si>
    <t>Fitting, -6 JIC male "T"</t>
  </si>
  <si>
    <t>Fitting, -6 JIC,  male to female swivel with male branch</t>
  </si>
  <si>
    <t>Fitting, -6 SAE male to -6 JIC male, straight</t>
  </si>
  <si>
    <t>26002-LZJ</t>
  </si>
  <si>
    <t>26702-DAB</t>
  </si>
  <si>
    <t>Gear Pump, 0.5 CID, 9 tooth spline, CCW rotation ACNAL02AAA0030000000000A</t>
  </si>
  <si>
    <t>Gear Pump, 0.5 CID, 9 tooth spline SAE A mount, CCW rotation. Code: ACNAL02AAA0030000000000A</t>
  </si>
  <si>
    <t>Gear Motor, 0.43 CID, Keyed Shaft .625", CW rotation, external drain</t>
  </si>
  <si>
    <t>Gear Motor, 0.43 CID, Keyed Shaft, .625" SAE A mount, CW rotatoin, external case drain. Code: ADMAR01AMA01AD0000000B0A</t>
  </si>
  <si>
    <t>Gear Motor, 0.54 CID, Keyed Shaft .625", Bi-rotation, internal drain ADMAD02AMA01AC0000000A0A</t>
  </si>
  <si>
    <t>Gear Motor, 0.54 CID, Keyed Shaft .625" SAE A mount, Bi-rotation, internal case drain. Code: ADMAD02AMA01AC0000000A0A</t>
  </si>
  <si>
    <t>Gear Motor, 0.62 CID, Keyed Shaft .625", Bi-rotatoin, internal drain</t>
  </si>
  <si>
    <t>Gear Motor, 0.62 CID, Keyed Shaft, .625" SAE A mount, Bi-rotation, internal case drain. Code: ADMAD03AMA01AC0000000A0A</t>
  </si>
  <si>
    <t>Hose 1 (Refer to "Hose Assembly" tab)</t>
  </si>
  <si>
    <t>Hose 2 (Refer to "Hose Assembly" tab)</t>
  </si>
  <si>
    <t>Hose 3 (Refer to "Hose Assembly" tab)</t>
  </si>
  <si>
    <t>Hose 4 (Refer to "Hose Assembly" tab)</t>
  </si>
  <si>
    <t>Hose 1</t>
  </si>
  <si>
    <t>Hose 2</t>
  </si>
  <si>
    <t>Hose 3</t>
  </si>
  <si>
    <t>Hose 4</t>
  </si>
  <si>
    <t>End 1</t>
  </si>
  <si>
    <t>Hose Length (INCHES)</t>
  </si>
  <si>
    <t>End 2</t>
  </si>
  <si>
    <t>Complete Hose Assembly Number</t>
  </si>
  <si>
    <t>Code</t>
  </si>
  <si>
    <t>1AA6FJA6 (-6 JIC female swivel, 45 deg.)</t>
  </si>
  <si>
    <t>1AA6FJB6 (-6 JIC female swivel, 90 deg.)</t>
  </si>
  <si>
    <t>Hose</t>
  </si>
  <si>
    <t>GH663-6</t>
  </si>
  <si>
    <t>/inch</t>
  </si>
  <si>
    <t>1AA6MJ6  (-6 JIC male)</t>
  </si>
  <si>
    <t>1AA6FJ6   (-6 JIC female swivel, straight)</t>
  </si>
  <si>
    <t>Selected 1</t>
  </si>
  <si>
    <t>Selected 2</t>
  </si>
  <si>
    <t>Value 1</t>
  </si>
  <si>
    <t>Value 2</t>
  </si>
  <si>
    <t>Total</t>
  </si>
  <si>
    <t>Hose 5</t>
  </si>
  <si>
    <t>Hose 5 (Refer to "Hose Assembly" tab)</t>
  </si>
  <si>
    <t>Complete</t>
  </si>
  <si>
    <t>6MJ</t>
  </si>
  <si>
    <t>6FJ</t>
  </si>
  <si>
    <t>6FJA</t>
  </si>
  <si>
    <t>6FJB</t>
  </si>
  <si>
    <t>241871-S</t>
  </si>
  <si>
    <t>241872-S</t>
  </si>
  <si>
    <t>This is an accessory to SR1P2-A2/Hxx-B</t>
  </si>
  <si>
    <t>See Eaton-Aeroquip catalog for info</t>
  </si>
  <si>
    <t>See Hose Assembly Tab and Eaton Aeroquip catalog for info</t>
  </si>
  <si>
    <t>See Accumulators Inc catalog for more info</t>
  </si>
  <si>
    <t>See DMIC catalog for more info</t>
  </si>
  <si>
    <t>GH663-R</t>
  </si>
  <si>
    <t>Gear Pump, 0.4 CID, Keyed Shaft .625", CW rotation</t>
  </si>
  <si>
    <t>Gear Pump, 0.4 CID, Keyed Shaft .625", CCW rotation</t>
  </si>
  <si>
    <t>Gear Pump, 0.5 CID, Keyed Shaft .625", CW rotation</t>
  </si>
  <si>
    <t>Gear Pump, 0.5 CID, Keyed Shaft .625", CCW rotation ACNAL02AAA0030000000000A</t>
  </si>
  <si>
    <t>Gear Pump, 0.58 CID, Keyed Shaft .625", CW rotation</t>
  </si>
  <si>
    <t>Gear Pump, 0.58 CID, Keyed Shaft .625", CCW rotation</t>
  </si>
  <si>
    <t>26001-RZG</t>
  </si>
  <si>
    <t>26001-LZG</t>
  </si>
  <si>
    <t>26002-RZG</t>
  </si>
  <si>
    <t>26002-LZG</t>
  </si>
  <si>
    <t>26003-RZG</t>
  </si>
  <si>
    <t>26003-LZG</t>
  </si>
  <si>
    <t>Accumulators Inc.</t>
  </si>
  <si>
    <t>Accumulators Inc Product Catalog</t>
  </si>
  <si>
    <t>Argo Hytos</t>
  </si>
  <si>
    <t>SR1P2-A2</t>
  </si>
  <si>
    <t>A-H Coils</t>
  </si>
  <si>
    <t>SP4P2-B3</t>
  </si>
  <si>
    <t>CMHP-10</t>
  </si>
  <si>
    <t>DMIC 1804</t>
  </si>
  <si>
    <t>24187x</t>
  </si>
  <si>
    <t>2410x</t>
  </si>
  <si>
    <t>Eaton S26 Pumps Motors</t>
  </si>
  <si>
    <t>Eaton Pumps Motors pll_1372</t>
  </si>
  <si>
    <t>CV3-8</t>
  </si>
  <si>
    <t>Eaton Valves</t>
  </si>
  <si>
    <t>DSV2-8</t>
  </si>
  <si>
    <t>COIL H</t>
  </si>
  <si>
    <t>COIL J</t>
  </si>
  <si>
    <t>COIL S P</t>
  </si>
  <si>
    <t>ESV1-8-C</t>
  </si>
  <si>
    <t>ESV1-8-0</t>
  </si>
  <si>
    <t>FAR1-10</t>
  </si>
  <si>
    <t>FCV7-10</t>
  </si>
  <si>
    <t>Line Body C-X-3</t>
  </si>
  <si>
    <t>Line Body C-X-4</t>
  </si>
  <si>
    <t>Line Body C-X-2</t>
  </si>
  <si>
    <t>MPV1-10</t>
  </si>
  <si>
    <t>NV1-8</t>
  </si>
  <si>
    <t>PRV1-10</t>
  </si>
  <si>
    <t>PSV7-10</t>
  </si>
  <si>
    <t>RV10-10</t>
  </si>
  <si>
    <t>SBV1-10-C</t>
  </si>
  <si>
    <t>SBV11-10-0</t>
  </si>
  <si>
    <t>SPC2-8</t>
  </si>
  <si>
    <t>SV1-10-3</t>
  </si>
  <si>
    <t>SV1-10-4</t>
  </si>
  <si>
    <t>SV3-10-0</t>
  </si>
  <si>
    <t>SV3-10-C</t>
  </si>
  <si>
    <t>SV9-10-E</t>
  </si>
  <si>
    <t>SV9-10-F</t>
  </si>
  <si>
    <t>Eaton-Aeroquip Hose and Fittings</t>
  </si>
  <si>
    <t>Aeroquip Hose and Fittings</t>
  </si>
  <si>
    <t>B10-3</t>
  </si>
  <si>
    <t>JMcCarthy@SunSrce.com</t>
  </si>
  <si>
    <t>952-563-1728</t>
  </si>
  <si>
    <t>Pam Wieczorek</t>
  </si>
  <si>
    <t>23035A8 (876700)</t>
  </si>
  <si>
    <t>23043A8 (876708)</t>
  </si>
  <si>
    <t>Dynamic</t>
  </si>
  <si>
    <t>Test Point- Gauge Side. 1/4" NPT Female.</t>
  </si>
  <si>
    <t>D1620-01-04SAE</t>
  </si>
  <si>
    <t>D1620-01-06SAE</t>
  </si>
  <si>
    <t>DGA1620-01</t>
  </si>
  <si>
    <t>DIN mating connector</t>
  </si>
  <si>
    <t>TSII</t>
  </si>
  <si>
    <t>Test Point- Accumulator Side. SAE -4 Male. M16-2 test thread.</t>
  </si>
  <si>
    <t>Test Point- Accumulator Side. SAE -6 Male. M16-2 test thread.</t>
  </si>
  <si>
    <t>300AA00002A</t>
  </si>
  <si>
    <t>300AA00082A</t>
  </si>
  <si>
    <t>300AA00122A</t>
  </si>
  <si>
    <t>Transducer, 0-580 PSI, SAE -6</t>
  </si>
  <si>
    <t>Transducer, 0-2320 PSI, SAE -6</t>
  </si>
  <si>
    <t>Transducer, 0-3626 PSI, SAE -6</t>
  </si>
  <si>
    <t>Check, 1 to 2, size 8</t>
  </si>
  <si>
    <t>Check, 1 to 2, size 10</t>
  </si>
  <si>
    <t>CV10-NP-0.3-B-00</t>
  </si>
  <si>
    <t>Danfoss</t>
  </si>
  <si>
    <t>Gear Motor, 0.513 CID, Keyed Shaft .625", Bi-rotation, external drain</t>
  </si>
  <si>
    <t>121.20.096.00</t>
  </si>
  <si>
    <t>121.20.043.00</t>
  </si>
  <si>
    <t>Gear Motor, 1.025 CID, Keyed Shaft .625", Bi-rotation, external drain</t>
  </si>
  <si>
    <t>121.20.045.00</t>
  </si>
  <si>
    <t>Gear Pump, 0.39 CID, Keyed Shaft .625", CW rotation</t>
  </si>
  <si>
    <t>111.20.370.00</t>
  </si>
  <si>
    <t>Gear Pump, 0.39 CID, Keyed Shaft .625", CCW rotation</t>
  </si>
  <si>
    <t>111.20.371.00</t>
  </si>
  <si>
    <t>Gear Pump, 0.513 CID, Keyed Shaft .625", CW rotation</t>
  </si>
  <si>
    <t>111.20.372.00</t>
  </si>
  <si>
    <t>111.20.373.00</t>
  </si>
  <si>
    <t>Gear Pump, 0.659 CID, Keyed Shaft .625", CW rotation</t>
  </si>
  <si>
    <t>111.20.243.00</t>
  </si>
  <si>
    <t>Gear Pump, 0.659 CID, Keyed Shaft .625", CCW rotation</t>
  </si>
  <si>
    <t>111.20.244.00</t>
  </si>
  <si>
    <t>Gear Pump, 0.39CID, 9 tooth spline, CW rotation</t>
  </si>
  <si>
    <t>111.20.346.00</t>
  </si>
  <si>
    <t>Gear Pump, 0.39 CID, 9 tooth spline, CCW rotation</t>
  </si>
  <si>
    <t>111.20.347.00</t>
  </si>
  <si>
    <t>Gear Pump, 0.513 CID, 9 tooth spline, CW rotation</t>
  </si>
  <si>
    <t>111.20.348.00</t>
  </si>
  <si>
    <t>111.20.349.00</t>
  </si>
  <si>
    <t>Gear Pump, 0.659 CID, 9 tooth spline, CW rotation</t>
  </si>
  <si>
    <t>111.20.130.00</t>
  </si>
  <si>
    <t>Gear Pump, 0.659 CID, 9 tooth spline, CCW rotation</t>
  </si>
  <si>
    <t>111.20.131.00</t>
  </si>
  <si>
    <t>Gear Pump, 0.513 CID, Keyed Shaft .625", CCW rotation</t>
  </si>
  <si>
    <t>Gear Pump, 0.513 CID, 9 tooth spline, CCW rotation</t>
  </si>
  <si>
    <t>Gear Motor, 0.659 CID, Keyed Shaft .625", Bi-rotation, external drain</t>
  </si>
  <si>
    <t>NFPA Fluid Power Vehicle Challenge Order Form
2020-2021</t>
  </si>
  <si>
    <t>C19B-02400E1-20,6NBP</t>
  </si>
  <si>
    <t>CP10-2-8S</t>
  </si>
  <si>
    <t>Line Body, VC10-2, Aluminum SAE -8</t>
  </si>
  <si>
    <t>CP08-3-6S</t>
  </si>
  <si>
    <t>SV9-10N-A-0-0-00</t>
  </si>
  <si>
    <t>SV9-10N-B-0-0-00</t>
  </si>
  <si>
    <t>Eaton Value</t>
  </si>
  <si>
    <t>Danfoss Value</t>
  </si>
  <si>
    <t>SunSource Value</t>
  </si>
  <si>
    <t>Eaton Value:</t>
  </si>
  <si>
    <t>Danfoss Value:</t>
  </si>
  <si>
    <t>Total Value:</t>
  </si>
  <si>
    <t>$1000 max</t>
  </si>
  <si>
    <t>Item</t>
  </si>
  <si>
    <t>Solenoid, 3 pos. 4 way (3 blocked, 2-4-1 connected in neutral)</t>
  </si>
  <si>
    <t>Solenoid, 3 pos. 4 way (all ports blocked in neutral)</t>
  </si>
  <si>
    <t>Solenoid, 3 pos. 4 way (all ports open in neutral)</t>
  </si>
  <si>
    <t>Solenoid, 3 pos. 4 way (3-1 in neutral)</t>
  </si>
  <si>
    <t>4SK303S</t>
  </si>
  <si>
    <t>Check, Pilot to open, Single Free flow 2-1</t>
  </si>
  <si>
    <t>PWieczorek@SunSrce.com</t>
  </si>
  <si>
    <t>Logic Element, relief style, no orifice, 80 PSI spring</t>
  </si>
  <si>
    <t>Logic Element, reducing style, no orifice, 80 PSI spring</t>
  </si>
  <si>
    <t>Logic Element, relief style, with orifice, 80 PSI spring</t>
  </si>
  <si>
    <t>DPS2-10-P-F-0-80</t>
  </si>
  <si>
    <t>DPS2-10-F-F-0-080</t>
  </si>
  <si>
    <t>DPS2-10-V-F-0-80</t>
  </si>
  <si>
    <t>30136</t>
  </si>
  <si>
    <t>Line Body, VC10-3S, Aluminum, SAE -8/-4</t>
  </si>
  <si>
    <t>Electrical Connector, DIN, 12-24VDC w/ LED (for coils)</t>
  </si>
  <si>
    <t>Electrical Connector, Deutsch 4 pin (for pressure transducers)</t>
  </si>
  <si>
    <t>SunSource</t>
  </si>
  <si>
    <t>SA-4104-KIT</t>
  </si>
  <si>
    <t>email Address</t>
  </si>
  <si>
    <t>D1620-01-0xSAE</t>
  </si>
  <si>
    <t>Argo-Hytos coil</t>
  </si>
  <si>
    <t>Argo-Hytos pilot</t>
  </si>
  <si>
    <t>Pump Handle</t>
  </si>
  <si>
    <t>Electrical Connector- Deutsch</t>
  </si>
  <si>
    <t>Electrical Connector- DIN</t>
  </si>
  <si>
    <t>$3000 max combined value</t>
  </si>
  <si>
    <t>$4000 max total value</t>
  </si>
  <si>
    <t>T-11A</t>
  </si>
  <si>
    <t>Line Body, T-11A, Aluminum, SAE -8/-6</t>
  </si>
  <si>
    <t>FV-9171-A</t>
  </si>
  <si>
    <t>Test Point- Gauge Side</t>
  </si>
  <si>
    <t>VC10-3S</t>
  </si>
  <si>
    <t>Coil, "J"</t>
  </si>
  <si>
    <t>Coil, "H"</t>
  </si>
  <si>
    <t>Coil, "J" (x2) &amp; Coil Spacer</t>
  </si>
  <si>
    <t>SA-2940-MA</t>
  </si>
  <si>
    <t>300AA00021A</t>
  </si>
  <si>
    <t>300AA00022A</t>
  </si>
  <si>
    <t>300AA00101A</t>
  </si>
  <si>
    <t>300AA00102A</t>
  </si>
  <si>
    <t>300AA00141A</t>
  </si>
  <si>
    <t>300AA00142A</t>
  </si>
  <si>
    <t>Coil, 12VDC DIN, H type</t>
  </si>
  <si>
    <t>Coil, 12VDC DIN, J type</t>
  </si>
  <si>
    <t>Coil, 12VDC DIN, S type</t>
  </si>
  <si>
    <t>Coil, 24VDC DIN, H type</t>
  </si>
  <si>
    <t>Coil, 24VDC DIN, J type</t>
  </si>
  <si>
    <t>Coil, 24VDC DIN, S type</t>
  </si>
  <si>
    <t>Coil, 12VDC Deutsch, S Type</t>
  </si>
  <si>
    <t>Coil, 24VDC Deutsch, S Type</t>
  </si>
  <si>
    <t>Coil, 12VDC Deutsch, J Type</t>
  </si>
  <si>
    <t>Coil, 24VDC Deutsch, J Type</t>
  </si>
  <si>
    <t>Coil, 12VDC Deutsch, H Type</t>
  </si>
  <si>
    <t>Coil, 24VDC Deutsch, H Type</t>
  </si>
  <si>
    <t>Electrical Connector, Deutsch 2 pin (for coils) 72" leads</t>
  </si>
  <si>
    <t>Requires cable- not included</t>
  </si>
  <si>
    <t>Coil, 12VDC DIN (Argo-Hytos proportional valve)</t>
  </si>
  <si>
    <t>Coil, 24VDC DIN (Argo-Hytos proportional valve)</t>
  </si>
  <si>
    <t>Coil, 12VDC Deutsch (Argo-Hytos proportional valve)</t>
  </si>
  <si>
    <t>C19B-01200E12A-6,5NBP</t>
  </si>
  <si>
    <t>Coil, 24VDC Deutsch (Argo-Hytos proportional valve)</t>
  </si>
  <si>
    <t>C19B-02400E12A-20,6NBP</t>
  </si>
  <si>
    <t>RV1-10-S-0-36</t>
  </si>
  <si>
    <t>Coil, "S"</t>
  </si>
  <si>
    <t>SunSource/Other Value:</t>
  </si>
  <si>
    <t>BOLD = preferred item</t>
  </si>
  <si>
    <t>Return to Order Form</t>
  </si>
  <si>
    <t>CF-1P-210-A-SAE</t>
  </si>
  <si>
    <t>Gauge, 0-3000 PSI, SAE -4 male adjustable stem. 2-1/2" diameter.</t>
  </si>
  <si>
    <t>Gauge, 0-3000 PSI, 1/4" NPT male stem. 2-1/2" diameter.</t>
  </si>
  <si>
    <t>Dynamic FCI</t>
  </si>
  <si>
    <t>CF-1P-210-A</t>
  </si>
  <si>
    <t>Ball valve, 2 way, 7500 PSI, -6 SAE port</t>
  </si>
  <si>
    <t>Ball valve, 2 way, 7500 PSI, -8 SAE port</t>
  </si>
  <si>
    <t>BVH-0500S-1111</t>
  </si>
  <si>
    <t>Ball valve, 3 way, 3000 PSI, -8 SAE port</t>
  </si>
  <si>
    <t>BV3D-0500SA-1111</t>
  </si>
  <si>
    <t>Check, 1 to 2, size 16</t>
  </si>
  <si>
    <t>CV1-16-P-0-5</t>
  </si>
  <si>
    <t>VC16-2</t>
  </si>
  <si>
    <t>Line Body, VC16-2, Aluminum SAE -16</t>
  </si>
  <si>
    <t>B16-2-A16T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</si>
</sst>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00"/>
  </numFmts>
  <fonts count="13" x14ac:knownFonts="1">
    <font>
      <sz val="10"/>
      <name val="Arial"/>
    </font>
    <font>
      <sz val="10"/>
      <name val="Arial"/>
      <family val="2"/>
    </font>
    <font>
      <sz val="10"/>
      <name val="Arial"/>
      <family val="2"/>
    </font>
    <font>
      <u/>
      <sz val="10"/>
      <color indexed="12"/>
      <name val="Arial"/>
      <family val="2"/>
    </font>
    <font>
      <b/>
      <sz val="10"/>
      <name val="Arial"/>
      <family val="2"/>
    </font>
    <font>
      <b/>
      <sz val="14"/>
      <name val="Arial"/>
      <family val="2"/>
    </font>
    <font>
      <sz val="10"/>
      <color theme="3"/>
      <name val="Arial"/>
      <family val="2"/>
    </font>
    <font>
      <sz val="9"/>
      <color indexed="81"/>
      <name val="Tahoma"/>
      <family val="2"/>
    </font>
    <font>
      <sz val="10"/>
      <name val="Arial"/>
      <family val="2"/>
    </font>
    <font>
      <b/>
      <sz val="10"/>
      <color rgb="FFFF0000"/>
      <name val="Arial"/>
      <family val="2"/>
    </font>
    <font>
      <b/>
      <sz val="9"/>
      <color indexed="81"/>
      <name val="Tahoma"/>
      <family val="2"/>
    </font>
    <font>
      <sz val="10"/>
      <color theme="0"/>
      <name val="Arial"/>
      <family val="2"/>
    </font>
    <font>
      <b/>
      <u/>
      <sz val="10"/>
      <color indexed="12"/>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44" fontId="8" fillId="0" borderId="0" applyFont="0" applyFill="0" applyBorder="0" applyAlignment="0" applyProtection="0"/>
    <xf numFmtId="0" fontId="1" fillId="0" borderId="0"/>
  </cellStyleXfs>
  <cellXfs count="103">
    <xf numFmtId="0" fontId="0" fillId="0" borderId="0" xfId="0"/>
    <xf numFmtId="0" fontId="4" fillId="0" borderId="0" xfId="0" applyFont="1" applyAlignment="1">
      <alignment horizontal="center" wrapText="1"/>
    </xf>
    <xf numFmtId="0" fontId="0" fillId="0" borderId="1" xfId="0" applyFill="1" applyBorder="1"/>
    <xf numFmtId="0" fontId="0" fillId="0" borderId="1" xfId="0" applyFill="1" applyBorder="1" applyAlignment="1">
      <alignment wrapText="1"/>
    </xf>
    <xf numFmtId="0" fontId="0" fillId="0" borderId="1" xfId="0" applyFill="1" applyBorder="1" applyProtection="1">
      <protection locked="0"/>
    </xf>
    <xf numFmtId="0" fontId="1" fillId="0" borderId="1" xfId="0" applyFont="1" applyFill="1" applyBorder="1" applyProtection="1">
      <protection locked="0"/>
    </xf>
    <xf numFmtId="0" fontId="0" fillId="0" borderId="1" xfId="0" applyFill="1" applyBorder="1" applyProtection="1"/>
    <xf numFmtId="0" fontId="0" fillId="0" borderId="2" xfId="0" applyBorder="1" applyProtection="1">
      <protection locked="0"/>
    </xf>
    <xf numFmtId="0" fontId="0" fillId="0" borderId="2" xfId="0" applyBorder="1" applyAlignment="1" applyProtection="1">
      <alignment horizontal="center"/>
      <protection locked="0"/>
    </xf>
    <xf numFmtId="0" fontId="6" fillId="0" borderId="4" xfId="0" applyFont="1" applyBorder="1" applyProtection="1"/>
    <xf numFmtId="164" fontId="6" fillId="0" borderId="1" xfId="0" applyNumberFormat="1" applyFont="1" applyBorder="1" applyProtection="1"/>
    <xf numFmtId="0" fontId="0" fillId="0" borderId="0" xfId="0" applyFill="1"/>
    <xf numFmtId="49" fontId="0" fillId="0" borderId="0" xfId="0" applyNumberFormat="1"/>
    <xf numFmtId="49" fontId="0" fillId="0" borderId="1" xfId="0" applyNumberFormat="1" applyFill="1" applyBorder="1"/>
    <xf numFmtId="49" fontId="1" fillId="0" borderId="1" xfId="0" applyNumberFormat="1" applyFont="1" applyFill="1" applyBorder="1"/>
    <xf numFmtId="0" fontId="1" fillId="0" borderId="1" xfId="0" applyFont="1" applyFill="1" applyBorder="1"/>
    <xf numFmtId="0" fontId="4" fillId="0" borderId="1" xfId="0"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0" xfId="1" applyAlignment="1" applyProtection="1"/>
    <xf numFmtId="164" fontId="0" fillId="0" borderId="1" xfId="0" applyNumberFormat="1" applyFill="1" applyBorder="1" applyAlignment="1" applyProtection="1">
      <alignment horizontal="right"/>
    </xf>
    <xf numFmtId="0" fontId="0" fillId="0" borderId="1" xfId="0" applyFill="1" applyBorder="1" applyAlignment="1">
      <alignment horizontal="left"/>
    </xf>
    <xf numFmtId="0" fontId="0" fillId="0" borderId="0" xfId="0" applyProtection="1">
      <protection locked="0"/>
    </xf>
    <xf numFmtId="0" fontId="3" fillId="0" borderId="1" xfId="1" applyBorder="1" applyAlignment="1" applyProtection="1">
      <alignment wrapText="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wrapText="1"/>
    </xf>
    <xf numFmtId="1" fontId="0" fillId="6" borderId="1" xfId="3" applyNumberFormat="1" applyFont="1" applyFill="1" applyBorder="1" applyAlignment="1" applyProtection="1">
      <alignment horizontal="center"/>
      <protection locked="0"/>
    </xf>
    <xf numFmtId="1" fontId="0" fillId="6" borderId="1" xfId="0" applyNumberFormat="1" applyFill="1" applyBorder="1" applyAlignment="1" applyProtection="1">
      <alignment horizontal="center"/>
      <protection locked="0"/>
    </xf>
    <xf numFmtId="3" fontId="0" fillId="6" borderId="1" xfId="0" applyNumberFormat="1" applyFill="1" applyBorder="1" applyAlignment="1" applyProtection="1">
      <alignment horizontal="center"/>
    </xf>
    <xf numFmtId="1" fontId="0" fillId="6" borderId="1" xfId="0" applyNumberFormat="1" applyFill="1" applyBorder="1" applyAlignment="1" applyProtection="1">
      <alignment horizontal="center" wrapText="1"/>
      <protection locked="0"/>
    </xf>
    <xf numFmtId="0" fontId="12" fillId="7" borderId="0" xfId="1" applyFont="1" applyFill="1" applyAlignment="1" applyProtection="1">
      <alignment horizontal="center"/>
      <protection locked="0"/>
    </xf>
    <xf numFmtId="0" fontId="0" fillId="0" borderId="0" xfId="0" applyAlignment="1" applyProtection="1">
      <alignment horizontal="right"/>
    </xf>
    <xf numFmtId="14" fontId="0" fillId="0" borderId="0" xfId="0" applyNumberFormat="1" applyAlignment="1" applyProtection="1">
      <alignment horizontal="left"/>
    </xf>
    <xf numFmtId="0" fontId="0" fillId="0" borderId="0" xfId="0" applyProtection="1"/>
    <xf numFmtId="0" fontId="5" fillId="0" borderId="0" xfId="0" applyFont="1" applyAlignment="1" applyProtection="1">
      <alignment horizontal="center" vertical="top"/>
    </xf>
    <xf numFmtId="0" fontId="1" fillId="0" borderId="0" xfId="0" applyFont="1" applyAlignment="1" applyProtection="1">
      <alignment horizontal="right"/>
    </xf>
    <xf numFmtId="0" fontId="1" fillId="0" borderId="0" xfId="0" applyFont="1" applyProtection="1"/>
    <xf numFmtId="44" fontId="0" fillId="0" borderId="0" xfId="3" applyFont="1" applyAlignment="1" applyProtection="1">
      <alignment horizontal="center"/>
    </xf>
    <xf numFmtId="0" fontId="4" fillId="0" borderId="0" xfId="0" applyFont="1" applyAlignment="1" applyProtection="1">
      <alignment horizontal="right"/>
    </xf>
    <xf numFmtId="0" fontId="0" fillId="0" borderId="0" xfId="0" applyFill="1" applyBorder="1" applyAlignment="1" applyProtection="1"/>
    <xf numFmtId="164" fontId="0" fillId="5" borderId="1" xfId="0" applyNumberFormat="1" applyFill="1" applyBorder="1" applyProtection="1"/>
    <xf numFmtId="0" fontId="1" fillId="5" borderId="1" xfId="0" applyFont="1" applyFill="1" applyBorder="1" applyProtection="1"/>
    <xf numFmtId="0" fontId="0" fillId="0" borderId="0" xfId="0" applyFill="1" applyBorder="1" applyAlignment="1" applyProtection="1">
      <alignment horizontal="center"/>
    </xf>
    <xf numFmtId="44" fontId="4" fillId="4" borderId="0" xfId="3" applyFont="1" applyFill="1" applyAlignment="1" applyProtection="1">
      <alignment horizontal="left"/>
    </xf>
    <xf numFmtId="0" fontId="0" fillId="4" borderId="0" xfId="0" applyFill="1" applyProtection="1"/>
    <xf numFmtId="0" fontId="4" fillId="0" borderId="1" xfId="0" applyFont="1" applyBorder="1" applyAlignment="1" applyProtection="1">
      <alignment horizontal="center"/>
    </xf>
    <xf numFmtId="0" fontId="4" fillId="0" borderId="1" xfId="0" applyFont="1" applyBorder="1" applyAlignment="1" applyProtection="1">
      <alignment horizontal="center" wrapText="1"/>
    </xf>
    <xf numFmtId="0" fontId="4" fillId="0" borderId="1" xfId="0" applyFont="1" applyFill="1" applyBorder="1" applyAlignment="1" applyProtection="1">
      <alignment horizontal="center" wrapText="1"/>
    </xf>
    <xf numFmtId="44" fontId="4" fillId="0" borderId="1" xfId="3" applyFont="1" applyFill="1" applyBorder="1" applyAlignment="1" applyProtection="1">
      <alignment horizontal="center" wrapText="1"/>
    </xf>
    <xf numFmtId="0" fontId="4" fillId="0" borderId="0" xfId="0" applyFont="1" applyAlignment="1" applyProtection="1">
      <alignment horizontal="center" wrapText="1"/>
    </xf>
    <xf numFmtId="0" fontId="1" fillId="0" borderId="1" xfId="0" applyFont="1" applyBorder="1" applyProtection="1"/>
    <xf numFmtId="0" fontId="0" fillId="0" borderId="1" xfId="0" applyBorder="1" applyAlignment="1" applyProtection="1">
      <alignment horizontal="center"/>
    </xf>
    <xf numFmtId="0" fontId="1" fillId="0" borderId="1" xfId="0" applyFont="1" applyBorder="1" applyAlignment="1" applyProtection="1">
      <alignment horizontal="center"/>
    </xf>
    <xf numFmtId="0" fontId="1" fillId="0" borderId="1" xfId="0" applyFont="1" applyBorder="1" applyAlignment="1" applyProtection="1">
      <alignment horizontal="left"/>
    </xf>
    <xf numFmtId="0" fontId="1" fillId="0" borderId="1" xfId="0" applyFont="1" applyFill="1" applyBorder="1" applyProtection="1"/>
    <xf numFmtId="49" fontId="1" fillId="0" borderId="1" xfId="0" applyNumberFormat="1" applyFont="1" applyFill="1" applyBorder="1" applyAlignment="1" applyProtection="1">
      <alignment horizontal="center"/>
    </xf>
    <xf numFmtId="0" fontId="0" fillId="0" borderId="1" xfId="0" applyFill="1" applyBorder="1" applyAlignment="1" applyProtection="1">
      <alignment horizontal="center"/>
    </xf>
    <xf numFmtId="0" fontId="0" fillId="0" borderId="1" xfId="0" applyBorder="1" applyProtection="1"/>
    <xf numFmtId="0" fontId="1" fillId="0" borderId="1" xfId="0" applyFont="1" applyFill="1" applyBorder="1" applyAlignment="1" applyProtection="1">
      <alignment horizontal="center"/>
    </xf>
    <xf numFmtId="0" fontId="0" fillId="0" borderId="1" xfId="0" applyBorder="1" applyAlignment="1" applyProtection="1">
      <alignment wrapText="1"/>
    </xf>
    <xf numFmtId="0" fontId="1" fillId="0" borderId="1" xfId="0" applyFont="1" applyBorder="1" applyAlignment="1" applyProtection="1">
      <alignment wrapText="1"/>
    </xf>
    <xf numFmtId="164" fontId="0" fillId="0" borderId="1" xfId="0" applyNumberFormat="1" applyBorder="1" applyAlignment="1" applyProtection="1">
      <alignment horizontal="right"/>
    </xf>
    <xf numFmtId="49" fontId="1" fillId="0" borderId="1" xfId="0" applyNumberFormat="1" applyFont="1" applyBorder="1" applyAlignment="1" applyProtection="1">
      <alignment horizontal="center"/>
    </xf>
    <xf numFmtId="0" fontId="0" fillId="0" borderId="1" xfId="0" applyFill="1" applyBorder="1" applyAlignment="1" applyProtection="1">
      <alignment wrapText="1"/>
    </xf>
    <xf numFmtId="164" fontId="0" fillId="0" borderId="1" xfId="0" applyNumberFormat="1" applyBorder="1" applyAlignment="1" applyProtection="1">
      <alignment horizontal="right" wrapText="1"/>
    </xf>
    <xf numFmtId="49" fontId="1" fillId="0" borderId="1" xfId="0" applyNumberFormat="1" applyFont="1" applyBorder="1" applyAlignment="1" applyProtection="1">
      <alignment horizontal="center" wrapText="1"/>
    </xf>
    <xf numFmtId="0" fontId="1" fillId="0" borderId="1" xfId="0" applyFont="1" applyBorder="1" applyAlignment="1" applyProtection="1">
      <alignment horizontal="center" wrapText="1"/>
    </xf>
    <xf numFmtId="0" fontId="0" fillId="0" borderId="0" xfId="0" applyAlignment="1" applyProtection="1">
      <alignment wrapText="1"/>
    </xf>
    <xf numFmtId="49" fontId="1" fillId="0" borderId="1" xfId="0" applyNumberFormat="1"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 fillId="0" borderId="1" xfId="1" applyFont="1" applyBorder="1" applyAlignment="1" applyProtection="1">
      <alignment wrapText="1"/>
    </xf>
    <xf numFmtId="0" fontId="9" fillId="3" borderId="1" xfId="0" applyFont="1" applyFill="1" applyBorder="1" applyProtection="1"/>
    <xf numFmtId="0" fontId="4" fillId="0" borderId="1" xfId="0" applyFont="1" applyBorder="1" applyProtection="1"/>
    <xf numFmtId="44" fontId="1" fillId="0" borderId="0" xfId="3" applyFont="1" applyAlignment="1" applyProtection="1">
      <alignment horizontal="center"/>
    </xf>
    <xf numFmtId="3" fontId="0" fillId="6" borderId="1" xfId="0" applyNumberFormat="1" applyFill="1" applyBorder="1" applyAlignment="1" applyProtection="1">
      <alignment horizontal="center"/>
      <protection locked="0"/>
    </xf>
    <xf numFmtId="0" fontId="11" fillId="0" borderId="0" xfId="0" applyFont="1" applyProtection="1"/>
    <xf numFmtId="0" fontId="4" fillId="0" borderId="5" xfId="0" applyFont="1" applyBorder="1" applyAlignment="1" applyProtection="1">
      <alignment horizontal="center" wrapText="1"/>
    </xf>
    <xf numFmtId="0" fontId="0" fillId="0" borderId="3" xfId="0" applyBorder="1" applyAlignment="1" applyProtection="1">
      <alignment horizontal="right"/>
    </xf>
    <xf numFmtId="164" fontId="0" fillId="0" borderId="0" xfId="0" applyNumberFormat="1" applyProtection="1"/>
    <xf numFmtId="0" fontId="6" fillId="0" borderId="0" xfId="0" applyFont="1" applyProtection="1"/>
    <xf numFmtId="164" fontId="6" fillId="0" borderId="0" xfId="0" applyNumberFormat="1" applyFont="1" applyProtection="1"/>
    <xf numFmtId="0" fontId="1" fillId="0" borderId="3" xfId="0" applyFont="1" applyBorder="1" applyAlignment="1" applyProtection="1">
      <alignment horizontal="right"/>
    </xf>
    <xf numFmtId="165" fontId="0" fillId="0" borderId="0" xfId="0" applyNumberFormat="1" applyProtection="1"/>
    <xf numFmtId="0" fontId="1" fillId="0" borderId="0" xfId="0" quotePrefix="1" applyFont="1" applyProtection="1"/>
    <xf numFmtId="0" fontId="5" fillId="0" borderId="0" xfId="0" applyFont="1" applyAlignment="1" applyProtection="1">
      <alignment horizontal="center" vertical="top" wrapText="1"/>
    </xf>
    <xf numFmtId="0" fontId="1" fillId="5" borderId="1" xfId="0" applyFont="1" applyFill="1" applyBorder="1" applyAlignment="1" applyProtection="1">
      <alignment horizontal="left" vertical="center"/>
    </xf>
    <xf numFmtId="0" fontId="4" fillId="0" borderId="0" xfId="0" applyFont="1" applyAlignment="1" applyProtection="1">
      <alignment horizontal="center"/>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49" fontId="1" fillId="2" borderId="3" xfId="0" applyNumberFormat="1" applyFon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49" fontId="1" fillId="2" borderId="4" xfId="0" applyNumberFormat="1" applyFont="1" applyFill="1" applyBorder="1" applyAlignment="1" applyProtection="1">
      <alignment horizontal="center"/>
      <protection locked="0"/>
    </xf>
    <xf numFmtId="0" fontId="4" fillId="4"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4" fillId="4" borderId="1" xfId="0" applyFont="1" applyFill="1" applyBorder="1" applyProtection="1">
      <protection locked="0"/>
    </xf>
    <xf numFmtId="0" fontId="0" fillId="0" borderId="1" xfId="0" applyFill="1" applyBorder="1" applyAlignment="1" applyProtection="1">
      <alignment horizontal="left"/>
      <protection locked="0"/>
    </xf>
    <xf numFmtId="49" fontId="4" fillId="4" borderId="1" xfId="0" applyNumberFormat="1" applyFont="1" applyFill="1" applyBorder="1" applyAlignment="1" applyProtection="1">
      <alignment horizontal="left"/>
      <protection locked="0"/>
    </xf>
    <xf numFmtId="49" fontId="4" fillId="4" borderId="1" xfId="0" applyNumberFormat="1" applyFont="1" applyFill="1" applyBorder="1" applyAlignment="1" applyProtection="1">
      <alignment horizontal="left" wrapText="1"/>
      <protection locked="0"/>
    </xf>
    <xf numFmtId="49" fontId="1" fillId="0" borderId="1" xfId="0" applyNumberFormat="1" applyFont="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1" fillId="0" borderId="1" xfId="0" applyFont="1" applyFill="1" applyBorder="1" applyAlignment="1" applyProtection="1">
      <alignment horizontal="left"/>
      <protection locked="0"/>
    </xf>
    <xf numFmtId="49" fontId="0" fillId="0" borderId="1" xfId="0" applyNumberFormat="1" applyFill="1" applyBorder="1" applyAlignment="1" applyProtection="1">
      <alignment horizontal="left"/>
      <protection locked="0"/>
    </xf>
    <xf numFmtId="0" fontId="4" fillId="4" borderId="1" xfId="0" quotePrefix="1" applyFont="1" applyFill="1" applyBorder="1" applyAlignment="1" applyProtection="1">
      <alignment horizontal="left"/>
      <protection locked="0"/>
    </xf>
    <xf numFmtId="0" fontId="9" fillId="4" borderId="1" xfId="0" applyFont="1" applyFill="1" applyBorder="1" applyAlignment="1" applyProtection="1">
      <alignment horizontal="left"/>
      <protection locked="0"/>
    </xf>
  </cellXfs>
  <cellStyles count="5">
    <cellStyle name="Currency" xfId="3" builtinId="4"/>
    <cellStyle name="Hyperlink" xfId="1" builtinId="8"/>
    <cellStyle name="Normal" xfId="0" builtinId="0"/>
    <cellStyle name="Normal 5" xfId="2" xr:uid="{00000000-0005-0000-0000-000003000000}"/>
    <cellStyle name="Normal 5 2" xfId="4" xr:uid="{AA0A1E56-B380-45A1-B185-6EA5D5ED188B}"/>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3521869</xdr:colOff>
      <xdr:row>4</xdr:row>
      <xdr:rowOff>0</xdr:rowOff>
    </xdr:to>
    <xdr:pic>
      <xdr:nvPicPr>
        <xdr:cNvPr id="2" name="Picture 1">
          <a:extLst>
            <a:ext uri="{FF2B5EF4-FFF2-40B4-BE49-F238E27FC236}">
              <a16:creationId xmlns:a16="http://schemas.microsoft.com/office/drawing/2014/main" id="{98A8215C-EF8A-43EB-A593-05780C4022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85725"/>
          <a:ext cx="3512344" cy="561975"/>
        </a:xfrm>
        <a:prstGeom prst="rect">
          <a:avLst/>
        </a:prstGeom>
      </xdr:spPr>
    </xdr:pic>
    <xdr:clientData/>
  </xdr:twoCellAnchor>
  <xdr:twoCellAnchor>
    <xdr:from>
      <xdr:col>1</xdr:col>
      <xdr:colOff>18185</xdr:colOff>
      <xdr:row>6</xdr:row>
      <xdr:rowOff>66675</xdr:rowOff>
    </xdr:from>
    <xdr:to>
      <xdr:col>5</xdr:col>
      <xdr:colOff>47625</xdr:colOff>
      <xdr:row>27</xdr:row>
      <xdr:rowOff>133350</xdr:rowOff>
    </xdr:to>
    <xdr:sp macro="" textlink="">
      <xdr:nvSpPr>
        <xdr:cNvPr id="3" name="TextBox 2">
          <a:extLst>
            <a:ext uri="{FF2B5EF4-FFF2-40B4-BE49-F238E27FC236}">
              <a16:creationId xmlns:a16="http://schemas.microsoft.com/office/drawing/2014/main" id="{B05A8D7C-22B0-4C25-A725-624078CD58E5}"/>
            </a:ext>
          </a:extLst>
        </xdr:cNvPr>
        <xdr:cNvSpPr txBox="1"/>
      </xdr:nvSpPr>
      <xdr:spPr>
        <a:xfrm>
          <a:off x="113435" y="1038225"/>
          <a:ext cx="7220815" cy="346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When ordering parts, it is important to note when accessory items are required. For example, the SV3-10-C-0-00 solenoid cartridge valve must have one 23035A8 line body to install it into, plus one 300AA00081A coil to actuate the valve. See the "Product Specification" tab for additional information. Bold part numbers are generally in stock. Due to volitility in the manufacturing market, item availability is subject to change and will be reviewed upon placing an order.</a:t>
          </a:r>
        </a:p>
        <a:p>
          <a:endParaRPr lang="en-US" sz="1100" baseline="0"/>
        </a:p>
        <a:p>
          <a:r>
            <a:rPr lang="en-US" sz="1100" baseline="0">
              <a:solidFill>
                <a:srgbClr val="FF0000"/>
              </a:solidFill>
            </a:rPr>
            <a:t>NOTE: Teams MUST order at least ONE D1620-01-0xSAE test point (either -4 or -6), listed under the SunSource donation items, and have it installed at the accumulator so that pressure can be checked by a judge during the competition using a gauge with a DGA1620-01 mating connector.  Team use of the mating connector and seperate gauge is optional, but suggested.</a:t>
          </a:r>
        </a:p>
        <a:p>
          <a:endParaRPr lang="en-US" sz="1100" baseline="0"/>
        </a:p>
        <a:p>
          <a:r>
            <a:rPr lang="en-US" sz="1100" baseline="0"/>
            <a:t>SunSource is offering these components for consideration in experimental projects. It is up to the team to review the technical  data for each part to ensure it meets the needs of the application. For example, minimum rotation RPM on pumps and leakage rates through spool valves, among other technical specifications, need to be considered by the specifying entity. While information has been provided in order to better identify potentially suitable product, it is up to the team to review the actual specification pages to ensure that all data is correct. In case a discrepancy is found, defer to the catalog information.</a:t>
          </a:r>
        </a:p>
        <a:p>
          <a:endParaRPr lang="en-US" sz="1100" baseline="0"/>
        </a:p>
        <a:p>
          <a:r>
            <a:rPr lang="en-US" sz="1100" baseline="0"/>
            <a:t>SunSource can provide provide parts not shown on this list. Please contact SunSource to determine a donation value or seperate purchase price. Once the donation limit is surpassed SunSource will quote items and accept credit card orders.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114300</xdr:rowOff>
    </xdr:from>
    <xdr:to>
      <xdr:col>5</xdr:col>
      <xdr:colOff>504825</xdr:colOff>
      <xdr:row>20</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 y="114300"/>
          <a:ext cx="9124950" cy="1866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b="1"/>
        </a:p>
        <a:p>
          <a:r>
            <a:rPr lang="en-US" sz="1100" b="1"/>
            <a:t>Click</a:t>
          </a:r>
          <a:r>
            <a:rPr lang="en-US" sz="1100" b="1" baseline="0"/>
            <a:t> in the red bordered cells within the table below and select the first hose end, hose length, and second hose end. Information derived from this tab will automatically populate the Order Form tab with the correct hose assembly number and value.</a:t>
          </a:r>
        </a:p>
        <a:p>
          <a:endParaRPr lang="en-US" sz="1100" b="1" baseline="0"/>
        </a:p>
        <a:p>
          <a:r>
            <a:rPr lang="en-US" sz="1100" b="1" baseline="0"/>
            <a:t>To delete a hose from the order form, first delete the hose entry in this table and it will be removed from the order.</a:t>
          </a:r>
        </a:p>
        <a:p>
          <a:endParaRPr lang="en-US" sz="1100" b="1" baseline="0"/>
        </a:p>
        <a:p>
          <a:r>
            <a:rPr lang="en-US" sz="1100" b="1" baseline="0"/>
            <a:t>Up to five hose assemblies may be ordered in total. All hose will be Eaton Aeroquip GH663-6 and rated to 3000 PSI working pressure when used as an assembly provided by SunSource.</a:t>
          </a:r>
        </a:p>
        <a:p>
          <a:endParaRPr lang="en-US" sz="1100" b="1" baseline="0"/>
        </a:p>
        <a:p>
          <a:r>
            <a:rPr lang="en-US" sz="1100" b="1" baseline="0"/>
            <a:t>The denoted hose length is the actual cut length of the hose material, not the distance from fitting end to fitting end.</a:t>
          </a:r>
        </a:p>
        <a:p>
          <a:endParaRPr lang="en-US" sz="1100" b="1" baseline="0"/>
        </a:p>
        <a:p>
          <a:r>
            <a:rPr lang="en-US" sz="1100" b="1" baseline="0"/>
            <a:t>Should two non-straight ends be desired, please contact SunSource to review how to order so that the ends are each clocked in the desired configuration.</a:t>
          </a:r>
        </a:p>
        <a:p>
          <a:endParaRPr lang="en-US" sz="1100" b="1" baseline="0"/>
        </a:p>
        <a:p>
          <a:r>
            <a:rPr lang="en-US" sz="1100" b="1" baseline="0"/>
            <a:t>Purchasing hose and hose ends seperately is not possible and could result in elimination from the competition.</a:t>
          </a:r>
          <a:endParaRPr lang="en-US"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2" totalsRowShown="0" dataCellStyle="Hyperlink">
  <autoFilter ref="A1:A2" xr:uid="{00000000-0009-0000-0100-000001000000}"/>
  <tableColumns count="1">
    <tableColumn id="1" xr3:uid="{00000000-0010-0000-0000-000001000000}" name="Accumulators Inc." dataCellStyle="Hyperlink"/>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7" totalsRowShown="0" dataCellStyle="Hyperlink">
  <autoFilter ref="A4:A7" xr:uid="{00000000-0009-0000-0100-000002000000}"/>
  <tableColumns count="1">
    <tableColumn id="1" xr3:uid="{00000000-0010-0000-0100-000001000000}" name="Argo Hytos" dataCellStyle="Hyperlink"/>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9:A10" totalsRowShown="0" dataCellStyle="Hyperlink">
  <autoFilter ref="A9:A10" xr:uid="{00000000-0009-0000-0100-000003000000}"/>
  <tableColumns count="1">
    <tableColumn id="1" xr3:uid="{00000000-0010-0000-0200-000001000000}" name="Bucher" dataCellStyle="Hyperlink"/>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2:A13" totalsRowShown="0" dataCellStyle="Hyperlink">
  <autoFilter ref="A12:A13" xr:uid="{00000000-0009-0000-0100-000004000000}"/>
  <tableColumns count="1">
    <tableColumn id="1" xr3:uid="{00000000-0010-0000-0300-000001000000}" name="DMIC" dataCellStyle="Hyperlink"/>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5:A17" totalsRowShown="0" dataCellStyle="Hyperlink">
  <autoFilter ref="A15:A17" xr:uid="{00000000-0009-0000-0100-000005000000}"/>
  <tableColumns count="1">
    <tableColumn id="1" xr3:uid="{00000000-0010-0000-0400-000001000000}" name="Doering" dataCellStyle="Hyperlink"/>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9:A20" totalsRowShown="0" dataCellStyle="Hyperlink">
  <autoFilter ref="A19:A20" xr:uid="{00000000-0009-0000-0100-000006000000}"/>
  <tableColumns count="1">
    <tableColumn id="1" xr3:uid="{00000000-0010-0000-0500-000001000000}" name="Eaton S26 Pumps Motors" dataCellStyle="Hyperlink"/>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25:A26" totalsRowShown="0" dataCellStyle="Hyperlink">
  <autoFilter ref="A25:A26" xr:uid="{00000000-0009-0000-0100-000007000000}"/>
  <tableColumns count="1">
    <tableColumn id="1" xr3:uid="{00000000-0010-0000-0600-000001000000}" name="Parker" dataCellStyle="Hyperlink"/>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1:C27" totalsRowShown="0" dataCellStyle="Hyperlink">
  <autoFilter ref="C1:C27" xr:uid="{00000000-0009-0000-0100-000008000000}"/>
  <tableColumns count="1">
    <tableColumn id="1" xr3:uid="{00000000-0010-0000-0700-000001000000}" name="Eaton Valves" dataCellStyle="Hyperlink"/>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2:A23" totalsRowShown="0" dataCellStyle="Hyperlink">
  <autoFilter ref="A22:A23" xr:uid="{00000000-0009-0000-0100-000009000000}"/>
  <tableColumns count="1">
    <tableColumn id="1" xr3:uid="{00000000-0010-0000-0800-000001000000}" name="Eaton-Aeroquip Hose and Fittings" dataCellStyle="Hyperlin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ieczorek@SunSrce.com" TargetMode="External"/><Relationship Id="rId1" Type="http://schemas.openxmlformats.org/officeDocument/2006/relationships/hyperlink" Target="mailto:JMcCarthy@SunSrce.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nfpahub.com/fpc/wp-content/uploads/sites/4/2018/09/COIL-J.pdf" TargetMode="External"/><Relationship Id="rId18" Type="http://schemas.openxmlformats.org/officeDocument/2006/relationships/hyperlink" Target="http://nfpahub.com/fpc/wp-content/uploads/sites/4/2018/09/FCV7-10.pdf" TargetMode="External"/><Relationship Id="rId26" Type="http://schemas.openxmlformats.org/officeDocument/2006/relationships/hyperlink" Target="http://nfpahub.com/fpc/wp-content/uploads/sites/4/2018/09/RV10-10.pdf" TargetMode="External"/><Relationship Id="rId39" Type="http://schemas.openxmlformats.org/officeDocument/2006/relationships/table" Target="../tables/table2.xml"/><Relationship Id="rId21" Type="http://schemas.openxmlformats.org/officeDocument/2006/relationships/hyperlink" Target="http://nfpahub.com/fpc/wp-content/uploads/sites/4/2018/09/Line-Body-C-X-2.pdf" TargetMode="External"/><Relationship Id="rId34" Type="http://schemas.openxmlformats.org/officeDocument/2006/relationships/hyperlink" Target="http://nfpahub.com/fpc/wp-content/uploads/sites/4/2018/09/SV9-10-E.pdf" TargetMode="External"/><Relationship Id="rId42" Type="http://schemas.openxmlformats.org/officeDocument/2006/relationships/table" Target="../tables/table5.xml"/><Relationship Id="rId7" Type="http://schemas.openxmlformats.org/officeDocument/2006/relationships/hyperlink" Target="http://nfpahub.com/fpc/wp-content/uploads/sites/4/2018/09/24187x.pdf" TargetMode="External"/><Relationship Id="rId2" Type="http://schemas.openxmlformats.org/officeDocument/2006/relationships/hyperlink" Target="http://nfpahub.com/fpc/wp-content/uploads/sites/4/2018/09/SR1P2-A2.pdf" TargetMode="External"/><Relationship Id="rId16" Type="http://schemas.openxmlformats.org/officeDocument/2006/relationships/hyperlink" Target="http://nfpahub.com/fpc/wp-content/uploads/sites/4/2018/09/ESV1-8-0.pdf" TargetMode="External"/><Relationship Id="rId29" Type="http://schemas.openxmlformats.org/officeDocument/2006/relationships/hyperlink" Target="http://nfpahub.com/fpc/wp-content/uploads/sites/4/2018/09/SPC2-8.pdf" TargetMode="External"/><Relationship Id="rId1" Type="http://schemas.openxmlformats.org/officeDocument/2006/relationships/hyperlink" Target="http://nfpahub.com/fpc/wp-content/uploads/sites/4/2018/09/Accumulators-Inc-08.30.18_2019-1.pdf" TargetMode="External"/><Relationship Id="rId6" Type="http://schemas.openxmlformats.org/officeDocument/2006/relationships/hyperlink" Target="http://nfpahub.com/fpc/wp-content/uploads/sites/4/2018/09/DMIC-1804.pdf" TargetMode="External"/><Relationship Id="rId11" Type="http://schemas.openxmlformats.org/officeDocument/2006/relationships/hyperlink" Target="http://nfpahub.com/fpc/wp-content/uploads/sites/4/2018/09/DSV2-8.pdf" TargetMode="External"/><Relationship Id="rId24" Type="http://schemas.openxmlformats.org/officeDocument/2006/relationships/hyperlink" Target="http://nfpahub.com/fpc/wp-content/uploads/sites/4/2018/09/PRV1-10.pdf" TargetMode="External"/><Relationship Id="rId32" Type="http://schemas.openxmlformats.org/officeDocument/2006/relationships/hyperlink" Target="http://nfpahub.com/fpc/wp-content/uploads/sites/4/2018/09/SV3-10-0.pdf" TargetMode="External"/><Relationship Id="rId37" Type="http://schemas.openxmlformats.org/officeDocument/2006/relationships/hyperlink" Target="http://nfpahub.com/fpc/wp-content/uploads/sites/4/2018/09/B10-3.pdf" TargetMode="External"/><Relationship Id="rId40" Type="http://schemas.openxmlformats.org/officeDocument/2006/relationships/table" Target="../tables/table3.xml"/><Relationship Id="rId45" Type="http://schemas.openxmlformats.org/officeDocument/2006/relationships/table" Target="../tables/table8.xml"/><Relationship Id="rId5" Type="http://schemas.openxmlformats.org/officeDocument/2006/relationships/hyperlink" Target="http://nfpahub.com/fpc/wp-content/uploads/sites/4/2018/09/CMHP-10.pdf" TargetMode="External"/><Relationship Id="rId15" Type="http://schemas.openxmlformats.org/officeDocument/2006/relationships/hyperlink" Target="http://nfpahub.com/fpc/wp-content/uploads/sites/4/2018/09/ESV1-8-C.pdf" TargetMode="External"/><Relationship Id="rId23" Type="http://schemas.openxmlformats.org/officeDocument/2006/relationships/hyperlink" Target="http://nfpahub.com/fpc/wp-content/uploads/sites/4/2018/09/NV1-8.pdf" TargetMode="External"/><Relationship Id="rId28" Type="http://schemas.openxmlformats.org/officeDocument/2006/relationships/hyperlink" Target="http://nfpahub.com/fpc/wp-content/uploads/sites/4/2018/09/SBV11-10-0.pdf" TargetMode="External"/><Relationship Id="rId36" Type="http://schemas.openxmlformats.org/officeDocument/2006/relationships/hyperlink" Target="http://nfpahub.com/fpc/wp-content/uploads/sites/4/2018/09/Aeroquip-Hose-and-Fittings.pdf" TargetMode="External"/><Relationship Id="rId10" Type="http://schemas.openxmlformats.org/officeDocument/2006/relationships/hyperlink" Target="http://nfpahub.com/fpc/wp-content/uploads/sites/4/2018/09/CV3-8.pdf" TargetMode="External"/><Relationship Id="rId19" Type="http://schemas.openxmlformats.org/officeDocument/2006/relationships/hyperlink" Target="http://nfpahub.com/fpc/wp-content/uploads/sites/4/2018/09/Line-Body-C-X-3.pdf" TargetMode="External"/><Relationship Id="rId31" Type="http://schemas.openxmlformats.org/officeDocument/2006/relationships/hyperlink" Target="http://nfpahub.com/fpc/wp-content/uploads/sites/4/2018/09/SV1-10-4.pdf" TargetMode="External"/><Relationship Id="rId44" Type="http://schemas.openxmlformats.org/officeDocument/2006/relationships/table" Target="../tables/table7.xml"/><Relationship Id="rId4" Type="http://schemas.openxmlformats.org/officeDocument/2006/relationships/hyperlink" Target="http://nfpahub.com/fpc/wp-content/uploads/sites/4/2018/09/SP4P2-B3.pdf" TargetMode="External"/><Relationship Id="rId9" Type="http://schemas.openxmlformats.org/officeDocument/2006/relationships/hyperlink" Target="http://nfpahub.com/fpc/wp-content/uploads/sites/4/2018/09/Eaton-Pumps-Motors-pll_1372.pdf" TargetMode="External"/><Relationship Id="rId14" Type="http://schemas.openxmlformats.org/officeDocument/2006/relationships/hyperlink" Target="http://nfpahub.com/fpc/wp-content/uploads/sites/4/2018/09/COIL-S-P.pdf" TargetMode="External"/><Relationship Id="rId22" Type="http://schemas.openxmlformats.org/officeDocument/2006/relationships/hyperlink" Target="http://nfpahub.com/fpc/wp-content/uploads/sites/4/2018/09/MPV1-10.pdf" TargetMode="External"/><Relationship Id="rId27" Type="http://schemas.openxmlformats.org/officeDocument/2006/relationships/hyperlink" Target="http://nfpahub.com/fpc/wp-content/uploads/sites/4/2018/09/SBV1-10-C.pdf" TargetMode="External"/><Relationship Id="rId30" Type="http://schemas.openxmlformats.org/officeDocument/2006/relationships/hyperlink" Target="http://nfpahub.com/fpc/wp-content/uploads/sites/4/2018/09/SV1-10-3.pdf" TargetMode="External"/><Relationship Id="rId35" Type="http://schemas.openxmlformats.org/officeDocument/2006/relationships/hyperlink" Target="http://nfpahub.com/fpc/wp-content/uploads/sites/4/2018/09/SV9-10-F.pdf" TargetMode="External"/><Relationship Id="rId43" Type="http://schemas.openxmlformats.org/officeDocument/2006/relationships/table" Target="../tables/table6.xml"/><Relationship Id="rId8" Type="http://schemas.openxmlformats.org/officeDocument/2006/relationships/hyperlink" Target="http://nfpahub.com/fpc/wp-content/uploads/sites/4/2018/09/2410x.pdf" TargetMode="External"/><Relationship Id="rId3" Type="http://schemas.openxmlformats.org/officeDocument/2006/relationships/hyperlink" Target="http://nfpahub.com/fpc/wp-content/uploads/sites/4/2018/09/A-H-Coils.pdf" TargetMode="External"/><Relationship Id="rId12" Type="http://schemas.openxmlformats.org/officeDocument/2006/relationships/hyperlink" Target="http://nfpahub.com/fpc/wp-content/uploads/sites/4/2018/09/COIL-H.pdf" TargetMode="External"/><Relationship Id="rId17" Type="http://schemas.openxmlformats.org/officeDocument/2006/relationships/hyperlink" Target="http://nfpahub.com/fpc/wp-content/uploads/sites/4/2018/09/FAR1-10.pdf" TargetMode="External"/><Relationship Id="rId25" Type="http://schemas.openxmlformats.org/officeDocument/2006/relationships/hyperlink" Target="http://nfpahub.com/fpc/wp-content/uploads/sites/4/2018/09/PSV7-10.pdf" TargetMode="External"/><Relationship Id="rId33" Type="http://schemas.openxmlformats.org/officeDocument/2006/relationships/hyperlink" Target="http://nfpahub.com/fpc/wp-content/uploads/sites/4/2018/09/SV3-10-C.pdf" TargetMode="External"/><Relationship Id="rId38" Type="http://schemas.openxmlformats.org/officeDocument/2006/relationships/table" Target="../tables/table1.xml"/><Relationship Id="rId46" Type="http://schemas.openxmlformats.org/officeDocument/2006/relationships/table" Target="../tables/table9.xml"/><Relationship Id="rId20" Type="http://schemas.openxmlformats.org/officeDocument/2006/relationships/hyperlink" Target="http://nfpahub.com/fpc/wp-content/uploads/sites/4/2018/09/Line-Body-C-X-4.pdf" TargetMode="External"/><Relationship Id="rId4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A6FA-9A36-4FD3-873A-1DBF66663430}">
  <sheetPr>
    <tabColor rgb="FFFF0000"/>
    <pageSetUpPr fitToPage="1"/>
  </sheetPr>
  <dimension ref="B2:O202"/>
  <sheetViews>
    <sheetView showGridLines="0" tabSelected="1" zoomScaleNormal="100" workbookViewId="0">
      <selection activeCell="D31" sqref="D31"/>
    </sheetView>
  </sheetViews>
  <sheetFormatPr defaultRowHeight="12.75" x14ac:dyDescent="0.2"/>
  <cols>
    <col min="1" max="1" width="1.42578125" style="32" customWidth="1"/>
    <col min="2" max="2" width="56.85546875" style="32" customWidth="1"/>
    <col min="3" max="3" width="17.28515625" style="32" customWidth="1"/>
    <col min="4" max="4" width="29" style="32" customWidth="1"/>
    <col min="5" max="5" width="8.85546875" style="32" customWidth="1"/>
    <col min="6" max="6" width="10.85546875" style="36" customWidth="1"/>
    <col min="7" max="7" width="12.85546875" style="32" customWidth="1"/>
    <col min="8" max="8" width="18.7109375" style="32" customWidth="1"/>
    <col min="9" max="9" width="27" style="32" customWidth="1"/>
    <col min="10" max="10" width="15.7109375" style="32" customWidth="1"/>
    <col min="11" max="12" width="9.140625" style="32" hidden="1" customWidth="1"/>
    <col min="13" max="13" width="12.28515625" style="32" hidden="1" customWidth="1"/>
    <col min="14" max="14" width="9.140625" style="32" customWidth="1"/>
    <col min="15" max="16384" width="9.140625" style="32"/>
  </cols>
  <sheetData>
    <row r="2" spans="3:9" ht="12.75" customHeight="1" x14ac:dyDescent="0.2">
      <c r="C2" s="83" t="s">
        <v>333</v>
      </c>
      <c r="D2" s="83"/>
      <c r="E2" s="83"/>
      <c r="F2" s="83"/>
      <c r="G2" s="83"/>
      <c r="H2" s="30" t="s">
        <v>116</v>
      </c>
      <c r="I2" s="31">
        <v>44543</v>
      </c>
    </row>
    <row r="3" spans="3:9" ht="12.75" customHeight="1" x14ac:dyDescent="0.2">
      <c r="C3" s="83"/>
      <c r="D3" s="83"/>
      <c r="E3" s="83"/>
      <c r="F3" s="83"/>
      <c r="G3" s="83"/>
      <c r="H3" s="33"/>
    </row>
    <row r="4" spans="3:9" ht="12.75" customHeight="1" x14ac:dyDescent="0.2">
      <c r="C4" s="83"/>
      <c r="D4" s="83"/>
      <c r="E4" s="83"/>
      <c r="F4" s="83"/>
      <c r="G4" s="83"/>
      <c r="H4" s="33"/>
    </row>
    <row r="5" spans="3:9" x14ac:dyDescent="0.2">
      <c r="C5" s="34" t="s">
        <v>117</v>
      </c>
      <c r="D5" s="35" t="s">
        <v>118</v>
      </c>
      <c r="E5" s="18" t="s">
        <v>279</v>
      </c>
      <c r="H5" s="35" t="s">
        <v>119</v>
      </c>
    </row>
    <row r="6" spans="3:9" x14ac:dyDescent="0.2">
      <c r="C6" s="34" t="s">
        <v>120</v>
      </c>
      <c r="D6" s="35" t="s">
        <v>281</v>
      </c>
      <c r="E6" s="18" t="s">
        <v>354</v>
      </c>
      <c r="H6" s="35" t="s">
        <v>280</v>
      </c>
    </row>
    <row r="8" spans="3:9" x14ac:dyDescent="0.2">
      <c r="G8" s="37" t="s">
        <v>133</v>
      </c>
      <c r="H8" s="86"/>
      <c r="I8" s="87"/>
    </row>
    <row r="9" spans="3:9" x14ac:dyDescent="0.2">
      <c r="G9" s="37" t="s">
        <v>136</v>
      </c>
      <c r="H9" s="88"/>
      <c r="I9" s="89"/>
    </row>
    <row r="10" spans="3:9" x14ac:dyDescent="0.2">
      <c r="G10" s="37" t="s">
        <v>137</v>
      </c>
      <c r="H10" s="88"/>
      <c r="I10" s="89"/>
    </row>
    <row r="11" spans="3:9" x14ac:dyDescent="0.2">
      <c r="G11" s="37" t="s">
        <v>367</v>
      </c>
      <c r="H11" s="88"/>
      <c r="I11" s="89"/>
    </row>
    <row r="12" spans="3:9" x14ac:dyDescent="0.2">
      <c r="G12" s="37" t="s">
        <v>138</v>
      </c>
      <c r="H12" s="88"/>
      <c r="I12" s="89"/>
    </row>
    <row r="13" spans="3:9" x14ac:dyDescent="0.2">
      <c r="G13" s="36"/>
      <c r="H13" s="21"/>
      <c r="I13" s="21"/>
    </row>
    <row r="14" spans="3:9" x14ac:dyDescent="0.2">
      <c r="G14" s="37" t="s">
        <v>134</v>
      </c>
      <c r="H14" s="88"/>
      <c r="I14" s="90"/>
    </row>
    <row r="15" spans="3:9" x14ac:dyDescent="0.2">
      <c r="G15" s="37" t="s">
        <v>135</v>
      </c>
      <c r="H15" s="88"/>
      <c r="I15" s="90"/>
    </row>
    <row r="16" spans="3:9" x14ac:dyDescent="0.2">
      <c r="G16" s="37"/>
      <c r="H16" s="88"/>
      <c r="I16" s="90"/>
    </row>
    <row r="17" spans="2:13" x14ac:dyDescent="0.2">
      <c r="G17" s="37" t="s">
        <v>129</v>
      </c>
      <c r="H17" s="88"/>
      <c r="I17" s="90"/>
    </row>
    <row r="18" spans="2:13" x14ac:dyDescent="0.2">
      <c r="G18" s="37" t="s">
        <v>130</v>
      </c>
      <c r="H18" s="88"/>
      <c r="I18" s="90"/>
    </row>
    <row r="19" spans="2:13" ht="12.75" customHeight="1" x14ac:dyDescent="0.2">
      <c r="G19" s="37" t="s">
        <v>131</v>
      </c>
      <c r="H19" s="88"/>
      <c r="I19" s="90"/>
    </row>
    <row r="20" spans="2:13" x14ac:dyDescent="0.2">
      <c r="E20" s="38"/>
      <c r="G20" s="37" t="s">
        <v>132</v>
      </c>
      <c r="H20" s="88"/>
      <c r="I20" s="90"/>
    </row>
    <row r="21" spans="2:13" x14ac:dyDescent="0.2">
      <c r="E21" s="38"/>
      <c r="G21" s="36"/>
    </row>
    <row r="22" spans="2:13" x14ac:dyDescent="0.2">
      <c r="E22" s="38"/>
      <c r="G22" s="37" t="s">
        <v>343</v>
      </c>
      <c r="H22" s="39">
        <f>SUM(K$31:K$164)</f>
        <v>0</v>
      </c>
      <c r="I22" s="84" t="s">
        <v>374</v>
      </c>
    </row>
    <row r="23" spans="2:13" x14ac:dyDescent="0.2">
      <c r="E23" s="38"/>
      <c r="G23" s="37" t="s">
        <v>344</v>
      </c>
      <c r="H23" s="39">
        <f>SUM(L$31:L$164)</f>
        <v>0</v>
      </c>
      <c r="I23" s="84"/>
    </row>
    <row r="24" spans="2:13" x14ac:dyDescent="0.2">
      <c r="E24" s="38"/>
      <c r="G24" s="37" t="s">
        <v>413</v>
      </c>
      <c r="H24" s="39">
        <f>SUM(M$31:M$164)</f>
        <v>0</v>
      </c>
      <c r="I24" s="40" t="s">
        <v>346</v>
      </c>
    </row>
    <row r="25" spans="2:13" x14ac:dyDescent="0.2">
      <c r="E25" s="38"/>
      <c r="G25" s="37" t="s">
        <v>345</v>
      </c>
      <c r="H25" s="39">
        <f>SUM(H22:H24)</f>
        <v>0</v>
      </c>
      <c r="I25" s="40" t="s">
        <v>375</v>
      </c>
    </row>
    <row r="26" spans="2:13" x14ac:dyDescent="0.2">
      <c r="E26" s="38"/>
    </row>
    <row r="27" spans="2:13" x14ac:dyDescent="0.2">
      <c r="C27" s="41"/>
      <c r="D27" s="41"/>
      <c r="E27" s="41"/>
      <c r="H27" s="85" t="str">
        <f>IF(H22+H23&gt;3000,"Eaton/Danfoss Donation Value Exceeded",IF(H24&gt;1000,"SunSource Donation Value Exceeded",""))</f>
        <v/>
      </c>
      <c r="I27" s="85"/>
    </row>
    <row r="29" spans="2:13" x14ac:dyDescent="0.2">
      <c r="B29" s="37"/>
      <c r="C29" s="37"/>
      <c r="F29" s="42" t="s">
        <v>414</v>
      </c>
      <c r="G29" s="43"/>
    </row>
    <row r="30" spans="2:13" s="48" customFormat="1" ht="81.75" customHeight="1" x14ac:dyDescent="0.2">
      <c r="B30" s="44" t="s">
        <v>347</v>
      </c>
      <c r="C30" s="45" t="s">
        <v>9</v>
      </c>
      <c r="D30" s="46" t="s">
        <v>37</v>
      </c>
      <c r="E30" s="46" t="s">
        <v>97</v>
      </c>
      <c r="F30" s="47" t="s">
        <v>98</v>
      </c>
      <c r="G30" s="46" t="s">
        <v>99</v>
      </c>
      <c r="H30" s="46" t="s">
        <v>122</v>
      </c>
      <c r="I30" s="46" t="s">
        <v>123</v>
      </c>
      <c r="K30" s="48" t="s">
        <v>340</v>
      </c>
      <c r="L30" s="48" t="s">
        <v>341</v>
      </c>
      <c r="M30" s="48" t="s">
        <v>342</v>
      </c>
    </row>
    <row r="31" spans="2:13" x14ac:dyDescent="0.2">
      <c r="B31" s="49" t="s">
        <v>104</v>
      </c>
      <c r="C31" s="49" t="s">
        <v>101</v>
      </c>
      <c r="D31" s="91" t="s">
        <v>105</v>
      </c>
      <c r="E31" s="19">
        <v>809</v>
      </c>
      <c r="F31" s="25"/>
      <c r="G31" s="19" t="str">
        <f t="shared" ref="G31:G63" si="0">IF(F31&gt;0,F31*E31,"")</f>
        <v/>
      </c>
      <c r="H31" s="50"/>
      <c r="I31" s="51" t="s">
        <v>368</v>
      </c>
      <c r="K31" s="32" t="str">
        <f t="shared" ref="K31:K63" si="1">IF($C31="Eaton",$G31,"")</f>
        <v/>
      </c>
      <c r="L31" s="32" t="str">
        <f t="shared" ref="L31:L63" si="2">IF($C31="Danfoss",$G31,"")</f>
        <v/>
      </c>
      <c r="M31" s="32" t="str">
        <f t="shared" ref="M31:M63" si="3">IF(AND(K31="",L31=""),G31,"")</f>
        <v/>
      </c>
    </row>
    <row r="32" spans="2:13" x14ac:dyDescent="0.2">
      <c r="B32" s="49" t="s">
        <v>100</v>
      </c>
      <c r="C32" s="49" t="s">
        <v>101</v>
      </c>
      <c r="D32" s="92" t="s">
        <v>108</v>
      </c>
      <c r="E32" s="19">
        <v>534</v>
      </c>
      <c r="F32" s="25"/>
      <c r="G32" s="19" t="str">
        <f t="shared" si="0"/>
        <v/>
      </c>
      <c r="H32" s="50"/>
      <c r="I32" s="51" t="s">
        <v>368</v>
      </c>
      <c r="K32" s="32" t="str">
        <f t="shared" si="1"/>
        <v/>
      </c>
      <c r="L32" s="32" t="str">
        <f t="shared" si="2"/>
        <v/>
      </c>
      <c r="M32" s="32" t="str">
        <f t="shared" si="3"/>
        <v/>
      </c>
    </row>
    <row r="33" spans="2:13" x14ac:dyDescent="0.2">
      <c r="B33" s="49" t="s">
        <v>102</v>
      </c>
      <c r="C33" s="49" t="s">
        <v>101</v>
      </c>
      <c r="D33" s="91" t="s">
        <v>103</v>
      </c>
      <c r="E33" s="19">
        <v>587</v>
      </c>
      <c r="F33" s="25"/>
      <c r="G33" s="19" t="str">
        <f t="shared" si="0"/>
        <v/>
      </c>
      <c r="H33" s="50"/>
      <c r="I33" s="51" t="s">
        <v>368</v>
      </c>
      <c r="K33" s="32" t="str">
        <f t="shared" si="1"/>
        <v/>
      </c>
      <c r="L33" s="32" t="str">
        <f t="shared" si="2"/>
        <v/>
      </c>
      <c r="M33" s="32" t="str">
        <f t="shared" si="3"/>
        <v/>
      </c>
    </row>
    <row r="34" spans="2:13" x14ac:dyDescent="0.2">
      <c r="B34" s="49" t="s">
        <v>421</v>
      </c>
      <c r="C34" s="49" t="s">
        <v>162</v>
      </c>
      <c r="D34" s="91" t="s">
        <v>154</v>
      </c>
      <c r="E34" s="19">
        <v>56</v>
      </c>
      <c r="F34" s="25"/>
      <c r="G34" s="19" t="str">
        <f t="shared" si="0"/>
        <v/>
      </c>
      <c r="H34" s="50"/>
      <c r="I34" s="50"/>
      <c r="K34" s="32" t="str">
        <f t="shared" si="1"/>
        <v/>
      </c>
      <c r="L34" s="32" t="str">
        <f t="shared" si="2"/>
        <v/>
      </c>
      <c r="M34" s="32" t="str">
        <f t="shared" si="3"/>
        <v/>
      </c>
    </row>
    <row r="35" spans="2:13" x14ac:dyDescent="0.2">
      <c r="B35" s="49" t="s">
        <v>422</v>
      </c>
      <c r="C35" s="49" t="s">
        <v>162</v>
      </c>
      <c r="D35" s="99" t="s">
        <v>423</v>
      </c>
      <c r="E35" s="19">
        <v>62</v>
      </c>
      <c r="F35" s="25"/>
      <c r="G35" s="19" t="str">
        <f t="shared" si="0"/>
        <v/>
      </c>
      <c r="H35" s="50"/>
      <c r="I35" s="50"/>
      <c r="K35" s="32" t="str">
        <f t="shared" si="1"/>
        <v/>
      </c>
      <c r="L35" s="32" t="str">
        <f t="shared" si="2"/>
        <v/>
      </c>
      <c r="M35" s="32" t="str">
        <f t="shared" si="3"/>
        <v/>
      </c>
    </row>
    <row r="36" spans="2:13" x14ac:dyDescent="0.2">
      <c r="B36" s="49" t="s">
        <v>158</v>
      </c>
      <c r="C36" s="49" t="s">
        <v>162</v>
      </c>
      <c r="D36" s="92" t="s">
        <v>155</v>
      </c>
      <c r="E36" s="19">
        <v>111</v>
      </c>
      <c r="F36" s="25"/>
      <c r="G36" s="19" t="str">
        <f t="shared" si="0"/>
        <v/>
      </c>
      <c r="H36" s="50"/>
      <c r="I36" s="50"/>
      <c r="K36" s="32" t="str">
        <f t="shared" si="1"/>
        <v/>
      </c>
      <c r="L36" s="32" t="str">
        <f t="shared" si="2"/>
        <v/>
      </c>
      <c r="M36" s="32" t="str">
        <f t="shared" si="3"/>
        <v/>
      </c>
    </row>
    <row r="37" spans="2:13" x14ac:dyDescent="0.2">
      <c r="B37" s="49" t="s">
        <v>424</v>
      </c>
      <c r="C37" s="49" t="s">
        <v>162</v>
      </c>
      <c r="D37" s="92" t="s">
        <v>425</v>
      </c>
      <c r="E37" s="19">
        <v>120</v>
      </c>
      <c r="F37" s="25"/>
      <c r="G37" s="19" t="str">
        <f t="shared" si="0"/>
        <v/>
      </c>
      <c r="H37" s="50"/>
      <c r="I37" s="50"/>
      <c r="K37" s="32" t="str">
        <f t="shared" si="1"/>
        <v/>
      </c>
      <c r="L37" s="32" t="str">
        <f t="shared" si="2"/>
        <v/>
      </c>
      <c r="M37" s="32" t="str">
        <f t="shared" si="3"/>
        <v/>
      </c>
    </row>
    <row r="38" spans="2:13" x14ac:dyDescent="0.2">
      <c r="B38" s="53" t="s">
        <v>426</v>
      </c>
      <c r="C38" s="53" t="s">
        <v>29</v>
      </c>
      <c r="D38" s="91" t="s">
        <v>427</v>
      </c>
      <c r="E38" s="19">
        <v>55</v>
      </c>
      <c r="F38" s="25"/>
      <c r="G38" s="19" t="str">
        <f t="shared" si="0"/>
        <v/>
      </c>
      <c r="H38" s="51" t="s">
        <v>428</v>
      </c>
      <c r="I38" s="50"/>
      <c r="K38" s="32" t="str">
        <f t="shared" si="1"/>
        <v/>
      </c>
      <c r="L38" s="32" t="str">
        <f t="shared" si="2"/>
        <v/>
      </c>
      <c r="M38" s="32" t="str">
        <f t="shared" ref="M38" si="4">IF(AND(K38="",L38=""),G38,"")</f>
        <v/>
      </c>
    </row>
    <row r="39" spans="2:13" x14ac:dyDescent="0.2">
      <c r="B39" s="53" t="s">
        <v>300</v>
      </c>
      <c r="C39" s="53" t="s">
        <v>302</v>
      </c>
      <c r="D39" s="91" t="s">
        <v>301</v>
      </c>
      <c r="E39" s="19">
        <v>14</v>
      </c>
      <c r="F39" s="26"/>
      <c r="G39" s="19" t="str">
        <f t="shared" si="0"/>
        <v/>
      </c>
      <c r="H39" s="54" t="s">
        <v>19</v>
      </c>
      <c r="I39" s="55"/>
      <c r="K39" s="32" t="str">
        <f t="shared" si="1"/>
        <v/>
      </c>
      <c r="L39" s="32" t="str">
        <f t="shared" si="2"/>
        <v/>
      </c>
      <c r="M39" s="32" t="str">
        <f t="shared" si="3"/>
        <v/>
      </c>
    </row>
    <row r="40" spans="2:13" x14ac:dyDescent="0.2">
      <c r="B40" s="53" t="s">
        <v>299</v>
      </c>
      <c r="C40" s="6" t="s">
        <v>29</v>
      </c>
      <c r="D40" s="91" t="s">
        <v>38</v>
      </c>
      <c r="E40" s="19">
        <v>15</v>
      </c>
      <c r="F40" s="26"/>
      <c r="G40" s="19" t="str">
        <f t="shared" si="0"/>
        <v/>
      </c>
      <c r="H40" s="54" t="s">
        <v>24</v>
      </c>
      <c r="I40" s="55"/>
      <c r="K40" s="32" t="str">
        <f t="shared" si="1"/>
        <v/>
      </c>
      <c r="L40" s="32" t="str">
        <f t="shared" si="2"/>
        <v/>
      </c>
      <c r="M40" s="32" t="str">
        <f t="shared" si="3"/>
        <v/>
      </c>
    </row>
    <row r="41" spans="2:13" x14ac:dyDescent="0.2">
      <c r="B41" s="56" t="s">
        <v>353</v>
      </c>
      <c r="C41" s="56" t="s">
        <v>29</v>
      </c>
      <c r="D41" s="91" t="s">
        <v>352</v>
      </c>
      <c r="E41" s="19">
        <v>51</v>
      </c>
      <c r="F41" s="26"/>
      <c r="G41" s="19" t="str">
        <f t="shared" si="0"/>
        <v/>
      </c>
      <c r="H41" s="54" t="s">
        <v>376</v>
      </c>
      <c r="I41" s="55"/>
      <c r="K41" s="32" t="str">
        <f t="shared" si="1"/>
        <v/>
      </c>
      <c r="L41" s="32" t="str">
        <f t="shared" si="2"/>
        <v/>
      </c>
      <c r="M41" s="32" t="str">
        <f t="shared" si="3"/>
        <v/>
      </c>
    </row>
    <row r="42" spans="2:13" x14ac:dyDescent="0.2">
      <c r="B42" s="56" t="s">
        <v>53</v>
      </c>
      <c r="C42" s="56" t="s">
        <v>29</v>
      </c>
      <c r="D42" s="91" t="s">
        <v>8</v>
      </c>
      <c r="E42" s="19">
        <v>6</v>
      </c>
      <c r="F42" s="26"/>
      <c r="G42" s="19" t="str">
        <f t="shared" si="0"/>
        <v/>
      </c>
      <c r="H42" s="54"/>
      <c r="I42" s="55"/>
      <c r="K42" s="32" t="str">
        <f t="shared" si="1"/>
        <v/>
      </c>
      <c r="L42" s="32" t="str">
        <f t="shared" si="2"/>
        <v/>
      </c>
      <c r="M42" s="32" t="str">
        <f t="shared" si="3"/>
        <v/>
      </c>
    </row>
    <row r="43" spans="2:13" x14ac:dyDescent="0.2">
      <c r="B43" s="49" t="s">
        <v>407</v>
      </c>
      <c r="C43" s="49" t="s">
        <v>28</v>
      </c>
      <c r="D43" s="91" t="s">
        <v>408</v>
      </c>
      <c r="E43" s="19">
        <v>22</v>
      </c>
      <c r="F43" s="25"/>
      <c r="G43" s="19" t="str">
        <f t="shared" si="0"/>
        <v/>
      </c>
      <c r="H43" s="56"/>
      <c r="I43" s="51" t="s">
        <v>384</v>
      </c>
      <c r="K43" s="32" t="str">
        <f t="shared" si="1"/>
        <v/>
      </c>
      <c r="L43" s="32" t="str">
        <f t="shared" si="2"/>
        <v/>
      </c>
      <c r="M43" s="32" t="str">
        <f t="shared" si="3"/>
        <v/>
      </c>
    </row>
    <row r="44" spans="2:13" x14ac:dyDescent="0.2">
      <c r="B44" s="56" t="s">
        <v>401</v>
      </c>
      <c r="C44" s="49" t="s">
        <v>29</v>
      </c>
      <c r="D44" s="93" t="s">
        <v>389</v>
      </c>
      <c r="E44" s="19">
        <v>20</v>
      </c>
      <c r="F44" s="25"/>
      <c r="G44" s="19" t="str">
        <f t="shared" si="0"/>
        <v/>
      </c>
      <c r="H44" s="49"/>
      <c r="I44" s="51" t="s">
        <v>384</v>
      </c>
      <c r="K44" s="32" t="str">
        <f t="shared" si="1"/>
        <v/>
      </c>
      <c r="L44" s="32" t="str">
        <f t="shared" si="2"/>
        <v/>
      </c>
      <c r="M44" s="32" t="str">
        <f t="shared" si="3"/>
        <v/>
      </c>
    </row>
    <row r="45" spans="2:13" x14ac:dyDescent="0.2">
      <c r="B45" s="56" t="s">
        <v>399</v>
      </c>
      <c r="C45" s="49" t="s">
        <v>29</v>
      </c>
      <c r="D45" s="93" t="s">
        <v>387</v>
      </c>
      <c r="E45" s="19">
        <v>21</v>
      </c>
      <c r="F45" s="25"/>
      <c r="G45" s="19" t="str">
        <f t="shared" si="0"/>
        <v/>
      </c>
      <c r="H45" s="56"/>
      <c r="I45" s="51" t="s">
        <v>384</v>
      </c>
      <c r="K45" s="32" t="str">
        <f t="shared" si="1"/>
        <v/>
      </c>
      <c r="L45" s="32" t="str">
        <f t="shared" si="2"/>
        <v/>
      </c>
      <c r="M45" s="32" t="str">
        <f t="shared" si="3"/>
        <v/>
      </c>
    </row>
    <row r="46" spans="2:13" x14ac:dyDescent="0.2">
      <c r="B46" s="56" t="s">
        <v>397</v>
      </c>
      <c r="C46" s="49" t="s">
        <v>29</v>
      </c>
      <c r="D46" s="93" t="s">
        <v>385</v>
      </c>
      <c r="E46" s="19">
        <v>15</v>
      </c>
      <c r="F46" s="25"/>
      <c r="G46" s="19" t="str">
        <f t="shared" si="0"/>
        <v/>
      </c>
      <c r="H46" s="56"/>
      <c r="I46" s="51" t="s">
        <v>384</v>
      </c>
      <c r="K46" s="32" t="str">
        <f t="shared" si="1"/>
        <v/>
      </c>
      <c r="L46" s="32" t="str">
        <f t="shared" si="2"/>
        <v/>
      </c>
      <c r="M46" s="32" t="str">
        <f t="shared" si="3"/>
        <v/>
      </c>
    </row>
    <row r="47" spans="2:13" x14ac:dyDescent="0.2">
      <c r="B47" s="49" t="s">
        <v>405</v>
      </c>
      <c r="C47" s="49" t="s">
        <v>28</v>
      </c>
      <c r="D47" s="91" t="s">
        <v>48</v>
      </c>
      <c r="E47" s="19">
        <v>22</v>
      </c>
      <c r="F47" s="25"/>
      <c r="G47" s="19" t="str">
        <f t="shared" si="0"/>
        <v/>
      </c>
      <c r="H47" s="50"/>
      <c r="I47" s="57" t="s">
        <v>373</v>
      </c>
      <c r="K47" s="32" t="str">
        <f t="shared" si="1"/>
        <v/>
      </c>
      <c r="L47" s="32" t="str">
        <f t="shared" si="2"/>
        <v/>
      </c>
      <c r="M47" s="32" t="str">
        <f t="shared" si="3"/>
        <v/>
      </c>
    </row>
    <row r="48" spans="2:13" x14ac:dyDescent="0.2">
      <c r="B48" s="49" t="s">
        <v>391</v>
      </c>
      <c r="C48" s="56" t="s">
        <v>29</v>
      </c>
      <c r="D48" s="91" t="s">
        <v>25</v>
      </c>
      <c r="E48" s="19">
        <v>29</v>
      </c>
      <c r="F48" s="26"/>
      <c r="G48" s="19" t="str">
        <f t="shared" si="0"/>
        <v/>
      </c>
      <c r="H48" s="54"/>
      <c r="I48" s="57" t="s">
        <v>373</v>
      </c>
      <c r="K48" s="32" t="str">
        <f t="shared" si="1"/>
        <v/>
      </c>
      <c r="L48" s="32" t="str">
        <f t="shared" si="2"/>
        <v/>
      </c>
      <c r="M48" s="32" t="str">
        <f t="shared" si="3"/>
        <v/>
      </c>
    </row>
    <row r="49" spans="2:13" x14ac:dyDescent="0.2">
      <c r="B49" s="49" t="s">
        <v>392</v>
      </c>
      <c r="C49" s="56" t="s">
        <v>29</v>
      </c>
      <c r="D49" s="91" t="s">
        <v>26</v>
      </c>
      <c r="E49" s="19">
        <v>26</v>
      </c>
      <c r="F49" s="26"/>
      <c r="G49" s="19" t="str">
        <f t="shared" si="0"/>
        <v/>
      </c>
      <c r="H49" s="54"/>
      <c r="I49" s="57" t="s">
        <v>373</v>
      </c>
      <c r="K49" s="32" t="str">
        <f t="shared" si="1"/>
        <v/>
      </c>
      <c r="L49" s="32" t="str">
        <f t="shared" si="2"/>
        <v/>
      </c>
      <c r="M49" s="32" t="str">
        <f t="shared" si="3"/>
        <v/>
      </c>
    </row>
    <row r="50" spans="2:13" x14ac:dyDescent="0.2">
      <c r="B50" s="49" t="s">
        <v>393</v>
      </c>
      <c r="C50" s="56" t="s">
        <v>29</v>
      </c>
      <c r="D50" s="91" t="s">
        <v>27</v>
      </c>
      <c r="E50" s="19">
        <v>21</v>
      </c>
      <c r="F50" s="26"/>
      <c r="G50" s="19" t="str">
        <f t="shared" si="0"/>
        <v/>
      </c>
      <c r="H50" s="54"/>
      <c r="I50" s="57" t="s">
        <v>373</v>
      </c>
      <c r="K50" s="32" t="str">
        <f t="shared" si="1"/>
        <v/>
      </c>
      <c r="L50" s="32" t="str">
        <f t="shared" si="2"/>
        <v/>
      </c>
      <c r="M50" s="32" t="str">
        <f t="shared" si="3"/>
        <v/>
      </c>
    </row>
    <row r="51" spans="2:13" x14ac:dyDescent="0.2">
      <c r="B51" s="49" t="s">
        <v>409</v>
      </c>
      <c r="C51" s="49" t="s">
        <v>28</v>
      </c>
      <c r="D51" s="93" t="s">
        <v>410</v>
      </c>
      <c r="E51" s="19">
        <v>22</v>
      </c>
      <c r="F51" s="25"/>
      <c r="G51" s="19" t="str">
        <f t="shared" si="0"/>
        <v/>
      </c>
      <c r="H51" s="56"/>
      <c r="I51" s="51" t="s">
        <v>384</v>
      </c>
      <c r="K51" s="32" t="str">
        <f t="shared" si="1"/>
        <v/>
      </c>
      <c r="L51" s="32" t="str">
        <f t="shared" si="2"/>
        <v/>
      </c>
      <c r="M51" s="32" t="str">
        <f t="shared" si="3"/>
        <v/>
      </c>
    </row>
    <row r="52" spans="2:13" x14ac:dyDescent="0.2">
      <c r="B52" s="56" t="s">
        <v>402</v>
      </c>
      <c r="C52" s="49" t="s">
        <v>29</v>
      </c>
      <c r="D52" s="93" t="s">
        <v>390</v>
      </c>
      <c r="E52" s="19">
        <v>23</v>
      </c>
      <c r="F52" s="25"/>
      <c r="G52" s="19" t="str">
        <f t="shared" si="0"/>
        <v/>
      </c>
      <c r="H52" s="49"/>
      <c r="I52" s="51" t="s">
        <v>384</v>
      </c>
      <c r="K52" s="32" t="str">
        <f t="shared" si="1"/>
        <v/>
      </c>
      <c r="L52" s="32" t="str">
        <f t="shared" si="2"/>
        <v/>
      </c>
      <c r="M52" s="32" t="str">
        <f t="shared" si="3"/>
        <v/>
      </c>
    </row>
    <row r="53" spans="2:13" x14ac:dyDescent="0.2">
      <c r="B53" s="56" t="s">
        <v>400</v>
      </c>
      <c r="C53" s="49" t="s">
        <v>29</v>
      </c>
      <c r="D53" s="93" t="s">
        <v>388</v>
      </c>
      <c r="E53" s="19">
        <v>19</v>
      </c>
      <c r="F53" s="25"/>
      <c r="G53" s="19" t="str">
        <f t="shared" si="0"/>
        <v/>
      </c>
      <c r="H53" s="49"/>
      <c r="I53" s="51" t="s">
        <v>384</v>
      </c>
      <c r="K53" s="32" t="str">
        <f t="shared" si="1"/>
        <v/>
      </c>
      <c r="L53" s="32" t="str">
        <f t="shared" si="2"/>
        <v/>
      </c>
      <c r="M53" s="32" t="str">
        <f t="shared" si="3"/>
        <v/>
      </c>
    </row>
    <row r="54" spans="2:13" x14ac:dyDescent="0.2">
      <c r="B54" s="56" t="s">
        <v>398</v>
      </c>
      <c r="C54" s="49" t="s">
        <v>29</v>
      </c>
      <c r="D54" s="93" t="s">
        <v>386</v>
      </c>
      <c r="E54" s="19">
        <v>15</v>
      </c>
      <c r="F54" s="25"/>
      <c r="G54" s="19" t="str">
        <f t="shared" si="0"/>
        <v/>
      </c>
      <c r="H54" s="56"/>
      <c r="I54" s="51" t="s">
        <v>384</v>
      </c>
      <c r="K54" s="32" t="str">
        <f t="shared" si="1"/>
        <v/>
      </c>
      <c r="L54" s="32" t="str">
        <f t="shared" si="2"/>
        <v/>
      </c>
      <c r="M54" s="32" t="str">
        <f t="shared" si="3"/>
        <v/>
      </c>
    </row>
    <row r="55" spans="2:13" x14ac:dyDescent="0.2">
      <c r="B55" s="49" t="s">
        <v>406</v>
      </c>
      <c r="C55" s="49" t="s">
        <v>28</v>
      </c>
      <c r="D55" s="93" t="s">
        <v>334</v>
      </c>
      <c r="E55" s="19">
        <v>22</v>
      </c>
      <c r="F55" s="25"/>
      <c r="G55" s="19" t="str">
        <f t="shared" si="0"/>
        <v/>
      </c>
      <c r="H55" s="50"/>
      <c r="I55" s="57" t="s">
        <v>373</v>
      </c>
      <c r="K55" s="32" t="str">
        <f t="shared" si="1"/>
        <v/>
      </c>
      <c r="L55" s="32" t="str">
        <f t="shared" si="2"/>
        <v/>
      </c>
      <c r="M55" s="32" t="str">
        <f t="shared" si="3"/>
        <v/>
      </c>
    </row>
    <row r="56" spans="2:13" x14ac:dyDescent="0.2">
      <c r="B56" s="49" t="s">
        <v>394</v>
      </c>
      <c r="C56" s="56" t="s">
        <v>29</v>
      </c>
      <c r="D56" s="93" t="s">
        <v>295</v>
      </c>
      <c r="E56" s="19">
        <v>29</v>
      </c>
      <c r="F56" s="26"/>
      <c r="G56" s="19" t="str">
        <f t="shared" si="0"/>
        <v/>
      </c>
      <c r="H56" s="54"/>
      <c r="I56" s="57" t="s">
        <v>373</v>
      </c>
      <c r="K56" s="32" t="str">
        <f t="shared" si="1"/>
        <v/>
      </c>
      <c r="L56" s="32" t="str">
        <f t="shared" si="2"/>
        <v/>
      </c>
      <c r="M56" s="32" t="str">
        <f t="shared" si="3"/>
        <v/>
      </c>
    </row>
    <row r="57" spans="2:13" x14ac:dyDescent="0.2">
      <c r="B57" s="49" t="s">
        <v>395</v>
      </c>
      <c r="C57" s="56" t="s">
        <v>29</v>
      </c>
      <c r="D57" s="93" t="s">
        <v>294</v>
      </c>
      <c r="E57" s="19">
        <v>26</v>
      </c>
      <c r="F57" s="26"/>
      <c r="G57" s="19" t="str">
        <f t="shared" si="0"/>
        <v/>
      </c>
      <c r="H57" s="54"/>
      <c r="I57" s="57" t="s">
        <v>373</v>
      </c>
      <c r="K57" s="32" t="str">
        <f t="shared" si="1"/>
        <v/>
      </c>
      <c r="L57" s="32" t="str">
        <f t="shared" si="2"/>
        <v/>
      </c>
      <c r="M57" s="32" t="str">
        <f t="shared" si="3"/>
        <v/>
      </c>
    </row>
    <row r="58" spans="2:13" x14ac:dyDescent="0.2">
      <c r="B58" s="49" t="s">
        <v>396</v>
      </c>
      <c r="C58" s="56" t="s">
        <v>29</v>
      </c>
      <c r="D58" s="93" t="s">
        <v>293</v>
      </c>
      <c r="E58" s="19">
        <v>22</v>
      </c>
      <c r="F58" s="26"/>
      <c r="G58" s="19" t="str">
        <f t="shared" si="0"/>
        <v/>
      </c>
      <c r="H58" s="54"/>
      <c r="I58" s="57" t="s">
        <v>373</v>
      </c>
      <c r="K58" s="32" t="str">
        <f t="shared" si="1"/>
        <v/>
      </c>
      <c r="L58" s="32" t="str">
        <f t="shared" si="2"/>
        <v/>
      </c>
      <c r="M58" s="32" t="str">
        <f t="shared" si="3"/>
        <v/>
      </c>
    </row>
    <row r="59" spans="2:13" x14ac:dyDescent="0.2">
      <c r="B59" s="53" t="s">
        <v>403</v>
      </c>
      <c r="C59" s="49" t="s">
        <v>365</v>
      </c>
      <c r="D59" s="93" t="s">
        <v>384</v>
      </c>
      <c r="E59" s="19">
        <v>45</v>
      </c>
      <c r="F59" s="25"/>
      <c r="G59" s="19" t="str">
        <f t="shared" si="0"/>
        <v/>
      </c>
      <c r="H59" s="56"/>
      <c r="I59" s="51"/>
      <c r="K59" s="32" t="str">
        <f t="shared" si="1"/>
        <v/>
      </c>
      <c r="L59" s="32" t="str">
        <f t="shared" si="2"/>
        <v/>
      </c>
      <c r="M59" s="32" t="str">
        <f t="shared" si="3"/>
        <v/>
      </c>
    </row>
    <row r="60" spans="2:13" x14ac:dyDescent="0.2">
      <c r="B60" s="52" t="s">
        <v>364</v>
      </c>
      <c r="C60" s="49" t="s">
        <v>365</v>
      </c>
      <c r="D60" s="91" t="s">
        <v>366</v>
      </c>
      <c r="E60" s="19">
        <v>7</v>
      </c>
      <c r="F60" s="25"/>
      <c r="G60" s="19" t="str">
        <f t="shared" si="0"/>
        <v/>
      </c>
      <c r="H60" s="55"/>
      <c r="I60" s="57" t="s">
        <v>404</v>
      </c>
      <c r="K60" s="32" t="str">
        <f t="shared" si="1"/>
        <v/>
      </c>
      <c r="L60" s="32" t="str">
        <f t="shared" si="2"/>
        <v/>
      </c>
      <c r="M60" s="32" t="str">
        <f t="shared" si="3"/>
        <v/>
      </c>
    </row>
    <row r="61" spans="2:13" x14ac:dyDescent="0.2">
      <c r="B61" s="52" t="s">
        <v>363</v>
      </c>
      <c r="C61" s="56" t="s">
        <v>290</v>
      </c>
      <c r="D61" s="91">
        <v>2291.3301000000001</v>
      </c>
      <c r="E61" s="19">
        <v>8</v>
      </c>
      <c r="F61" s="25"/>
      <c r="G61" s="19" t="str">
        <f t="shared" si="0"/>
        <v/>
      </c>
      <c r="H61" s="55"/>
      <c r="I61" s="57" t="s">
        <v>404</v>
      </c>
      <c r="K61" s="32" t="str">
        <f t="shared" si="1"/>
        <v/>
      </c>
      <c r="L61" s="32" t="str">
        <f t="shared" si="2"/>
        <v/>
      </c>
      <c r="M61" s="32" t="str">
        <f t="shared" si="3"/>
        <v/>
      </c>
    </row>
    <row r="62" spans="2:13" x14ac:dyDescent="0.2">
      <c r="B62" s="56" t="s">
        <v>172</v>
      </c>
      <c r="C62" s="56" t="s">
        <v>29</v>
      </c>
      <c r="D62" s="93" t="s">
        <v>166</v>
      </c>
      <c r="E62" s="19">
        <v>4</v>
      </c>
      <c r="F62" s="26"/>
      <c r="G62" s="19" t="str">
        <f t="shared" si="0"/>
        <v/>
      </c>
      <c r="H62" s="54"/>
      <c r="I62" s="57"/>
      <c r="K62" s="32" t="str">
        <f t="shared" si="1"/>
        <v/>
      </c>
      <c r="L62" s="32" t="str">
        <f t="shared" si="2"/>
        <v/>
      </c>
      <c r="M62" s="32" t="str">
        <f t="shared" si="3"/>
        <v/>
      </c>
    </row>
    <row r="63" spans="2:13" x14ac:dyDescent="0.2">
      <c r="B63" s="56" t="s">
        <v>169</v>
      </c>
      <c r="C63" s="56" t="s">
        <v>29</v>
      </c>
      <c r="D63" s="93" t="s">
        <v>163</v>
      </c>
      <c r="E63" s="19">
        <v>4</v>
      </c>
      <c r="F63" s="26"/>
      <c r="G63" s="19" t="str">
        <f t="shared" si="0"/>
        <v/>
      </c>
      <c r="H63" s="54"/>
      <c r="I63" s="55"/>
      <c r="K63" s="32" t="str">
        <f t="shared" si="1"/>
        <v/>
      </c>
      <c r="L63" s="32" t="str">
        <f t="shared" si="2"/>
        <v/>
      </c>
      <c r="M63" s="32" t="str">
        <f t="shared" si="3"/>
        <v/>
      </c>
    </row>
    <row r="64" spans="2:13" x14ac:dyDescent="0.2">
      <c r="B64" s="56" t="s">
        <v>171</v>
      </c>
      <c r="C64" s="56" t="s">
        <v>29</v>
      </c>
      <c r="D64" s="93" t="s">
        <v>165</v>
      </c>
      <c r="E64" s="19">
        <v>7</v>
      </c>
      <c r="F64" s="26"/>
      <c r="G64" s="19" t="str">
        <f t="shared" ref="G64:G97" si="5">IF(F64&gt;0,F64*E64,"")</f>
        <v/>
      </c>
      <c r="H64" s="54"/>
      <c r="I64" s="55"/>
      <c r="K64" s="32" t="str">
        <f t="shared" ref="K64:K97" si="6">IF($C64="Eaton",$G64,"")</f>
        <v/>
      </c>
      <c r="L64" s="32" t="str">
        <f t="shared" ref="L64:L97" si="7">IF($C64="Danfoss",$G64,"")</f>
        <v/>
      </c>
      <c r="M64" s="32" t="str">
        <f t="shared" ref="M64:M97" si="8">IF(AND(K64="",L64=""),G64,"")</f>
        <v/>
      </c>
    </row>
    <row r="65" spans="2:15" x14ac:dyDescent="0.2">
      <c r="B65" s="56" t="s">
        <v>170</v>
      </c>
      <c r="C65" s="56" t="s">
        <v>29</v>
      </c>
      <c r="D65" s="93" t="s">
        <v>164</v>
      </c>
      <c r="E65" s="19">
        <v>3</v>
      </c>
      <c r="F65" s="26"/>
      <c r="G65" s="19" t="str">
        <f t="shared" si="5"/>
        <v/>
      </c>
      <c r="H65" s="54"/>
      <c r="I65" s="55"/>
      <c r="K65" s="32" t="str">
        <f t="shared" si="6"/>
        <v/>
      </c>
      <c r="L65" s="32" t="str">
        <f t="shared" si="7"/>
        <v/>
      </c>
      <c r="M65" s="32" t="str">
        <f t="shared" si="8"/>
        <v/>
      </c>
    </row>
    <row r="66" spans="2:15" x14ac:dyDescent="0.2">
      <c r="B66" s="56" t="s">
        <v>173</v>
      </c>
      <c r="C66" s="56" t="s">
        <v>29</v>
      </c>
      <c r="D66" s="93" t="s">
        <v>167</v>
      </c>
      <c r="E66" s="19">
        <v>7</v>
      </c>
      <c r="F66" s="26"/>
      <c r="G66" s="19" t="str">
        <f t="shared" si="5"/>
        <v/>
      </c>
      <c r="H66" s="54"/>
      <c r="I66" s="55"/>
      <c r="K66" s="32" t="str">
        <f t="shared" si="6"/>
        <v/>
      </c>
      <c r="L66" s="32" t="str">
        <f t="shared" si="7"/>
        <v/>
      </c>
      <c r="M66" s="32" t="str">
        <f t="shared" si="8"/>
        <v/>
      </c>
    </row>
    <row r="67" spans="2:15" x14ac:dyDescent="0.2">
      <c r="B67" s="56" t="s">
        <v>174</v>
      </c>
      <c r="C67" s="56" t="s">
        <v>29</v>
      </c>
      <c r="D67" s="93" t="s">
        <v>168</v>
      </c>
      <c r="E67" s="19">
        <v>2</v>
      </c>
      <c r="F67" s="26"/>
      <c r="G67" s="19" t="str">
        <f t="shared" si="5"/>
        <v/>
      </c>
      <c r="H67" s="54"/>
      <c r="I67" s="55"/>
      <c r="K67" s="32" t="str">
        <f t="shared" si="6"/>
        <v/>
      </c>
      <c r="L67" s="32" t="str">
        <f t="shared" si="7"/>
        <v/>
      </c>
      <c r="M67" s="32" t="str">
        <f t="shared" si="8"/>
        <v/>
      </c>
    </row>
    <row r="68" spans="2:15" x14ac:dyDescent="0.2">
      <c r="B68" s="56" t="s">
        <v>59</v>
      </c>
      <c r="C68" s="56" t="s">
        <v>29</v>
      </c>
      <c r="D68" s="93" t="s">
        <v>42</v>
      </c>
      <c r="E68" s="19">
        <v>101</v>
      </c>
      <c r="F68" s="26"/>
      <c r="G68" s="19" t="str">
        <f t="shared" si="5"/>
        <v/>
      </c>
      <c r="H68" s="54" t="s">
        <v>19</v>
      </c>
      <c r="I68" s="55"/>
      <c r="K68" s="32" t="str">
        <f t="shared" si="6"/>
        <v/>
      </c>
      <c r="L68" s="32" t="str">
        <f t="shared" si="7"/>
        <v/>
      </c>
      <c r="M68" s="32" t="str">
        <f t="shared" si="8"/>
        <v/>
      </c>
    </row>
    <row r="69" spans="2:15" x14ac:dyDescent="0.2">
      <c r="B69" s="56" t="s">
        <v>54</v>
      </c>
      <c r="C69" s="56" t="s">
        <v>29</v>
      </c>
      <c r="D69" s="91" t="s">
        <v>40</v>
      </c>
      <c r="E69" s="19">
        <v>30</v>
      </c>
      <c r="F69" s="26"/>
      <c r="G69" s="19" t="str">
        <f t="shared" si="5"/>
        <v/>
      </c>
      <c r="H69" s="54" t="s">
        <v>19</v>
      </c>
      <c r="I69" s="55"/>
      <c r="K69" s="32" t="str">
        <f t="shared" si="6"/>
        <v/>
      </c>
      <c r="L69" s="32" t="str">
        <f t="shared" si="7"/>
        <v/>
      </c>
      <c r="M69" s="32" t="str">
        <f t="shared" si="8"/>
        <v/>
      </c>
    </row>
    <row r="70" spans="2:15" x14ac:dyDescent="0.2">
      <c r="B70" s="56" t="s">
        <v>54</v>
      </c>
      <c r="C70" s="56" t="s">
        <v>29</v>
      </c>
      <c r="D70" s="91" t="s">
        <v>39</v>
      </c>
      <c r="E70" s="19">
        <v>26</v>
      </c>
      <c r="F70" s="26"/>
      <c r="G70" s="19" t="str">
        <f t="shared" si="5"/>
        <v/>
      </c>
      <c r="H70" s="54" t="s">
        <v>24</v>
      </c>
      <c r="I70" s="55"/>
      <c r="K70" s="32" t="str">
        <f t="shared" si="6"/>
        <v/>
      </c>
      <c r="L70" s="32" t="str">
        <f t="shared" si="7"/>
        <v/>
      </c>
      <c r="M70" s="32" t="str">
        <f t="shared" si="8"/>
        <v/>
      </c>
    </row>
    <row r="71" spans="2:15" x14ac:dyDescent="0.2">
      <c r="B71" s="56" t="s">
        <v>55</v>
      </c>
      <c r="C71" s="56" t="s">
        <v>29</v>
      </c>
      <c r="D71" s="91" t="s">
        <v>41</v>
      </c>
      <c r="E71" s="19">
        <v>39</v>
      </c>
      <c r="F71" s="26"/>
      <c r="G71" s="19" t="str">
        <f t="shared" si="5"/>
        <v/>
      </c>
      <c r="H71" s="54" t="s">
        <v>19</v>
      </c>
      <c r="I71" s="55"/>
      <c r="K71" s="32" t="str">
        <f t="shared" si="6"/>
        <v/>
      </c>
      <c r="L71" s="32" t="str">
        <f t="shared" si="7"/>
        <v/>
      </c>
      <c r="M71" s="32" t="str">
        <f t="shared" si="8"/>
        <v/>
      </c>
    </row>
    <row r="72" spans="2:15" x14ac:dyDescent="0.2">
      <c r="B72" s="49" t="s">
        <v>417</v>
      </c>
      <c r="C72" s="49" t="s">
        <v>419</v>
      </c>
      <c r="D72" s="91" t="s">
        <v>416</v>
      </c>
      <c r="E72" s="19">
        <v>20</v>
      </c>
      <c r="F72" s="26"/>
      <c r="G72" s="19" t="str">
        <f t="shared" si="5"/>
        <v/>
      </c>
      <c r="H72" s="54"/>
      <c r="I72" s="55"/>
      <c r="K72" s="32" t="str">
        <f t="shared" si="6"/>
        <v/>
      </c>
      <c r="L72" s="32" t="str">
        <f t="shared" si="7"/>
        <v/>
      </c>
      <c r="M72" s="32" t="str">
        <f t="shared" si="8"/>
        <v/>
      </c>
    </row>
    <row r="73" spans="2:15" x14ac:dyDescent="0.2">
      <c r="B73" s="49" t="s">
        <v>418</v>
      </c>
      <c r="C73" s="49" t="s">
        <v>419</v>
      </c>
      <c r="D73" s="91" t="s">
        <v>420</v>
      </c>
      <c r="E73" s="19">
        <v>20</v>
      </c>
      <c r="F73" s="26"/>
      <c r="G73" s="19" t="str">
        <f t="shared" si="5"/>
        <v/>
      </c>
      <c r="H73" s="54"/>
      <c r="I73" s="55"/>
      <c r="K73" s="32" t="str">
        <f t="shared" si="6"/>
        <v/>
      </c>
      <c r="L73" s="32" t="str">
        <f t="shared" si="7"/>
        <v/>
      </c>
      <c r="M73" s="32" t="str">
        <f t="shared" si="8"/>
        <v/>
      </c>
    </row>
    <row r="74" spans="2:15" ht="25.5" x14ac:dyDescent="0.2">
      <c r="B74" s="58" t="s">
        <v>179</v>
      </c>
      <c r="C74" s="56" t="s">
        <v>29</v>
      </c>
      <c r="D74" s="94" t="s">
        <v>113</v>
      </c>
      <c r="E74" s="19">
        <v>620</v>
      </c>
      <c r="F74" s="26"/>
      <c r="G74" s="19" t="str">
        <f t="shared" si="5"/>
        <v/>
      </c>
      <c r="H74" s="54"/>
      <c r="I74" s="57"/>
      <c r="K74" s="32" t="str">
        <f t="shared" si="6"/>
        <v/>
      </c>
      <c r="L74" s="32" t="str">
        <f t="shared" si="7"/>
        <v/>
      </c>
      <c r="M74" s="32" t="str">
        <f t="shared" si="8"/>
        <v/>
      </c>
    </row>
    <row r="75" spans="2:15" ht="25.5" x14ac:dyDescent="0.2">
      <c r="B75" s="59" t="s">
        <v>303</v>
      </c>
      <c r="C75" s="49" t="s">
        <v>302</v>
      </c>
      <c r="D75" s="95" t="s">
        <v>304</v>
      </c>
      <c r="E75" s="19">
        <v>343</v>
      </c>
      <c r="F75" s="26"/>
      <c r="G75" s="60" t="str">
        <f t="shared" si="5"/>
        <v/>
      </c>
      <c r="H75" s="61"/>
      <c r="I75" s="51"/>
      <c r="K75" s="32" t="str">
        <f t="shared" si="6"/>
        <v/>
      </c>
      <c r="L75" s="32" t="str">
        <f t="shared" si="7"/>
        <v/>
      </c>
      <c r="M75" s="32" t="str">
        <f t="shared" si="8"/>
        <v/>
      </c>
    </row>
    <row r="76" spans="2:15" ht="25.5" x14ac:dyDescent="0.2">
      <c r="B76" s="62" t="s">
        <v>181</v>
      </c>
      <c r="C76" s="56" t="s">
        <v>29</v>
      </c>
      <c r="D76" s="94" t="s">
        <v>176</v>
      </c>
      <c r="E76" s="19">
        <v>715</v>
      </c>
      <c r="F76" s="26"/>
      <c r="G76" s="19" t="str">
        <f t="shared" si="5"/>
        <v/>
      </c>
      <c r="H76" s="54"/>
      <c r="I76" s="57"/>
      <c r="K76" s="32" t="str">
        <f t="shared" si="6"/>
        <v/>
      </c>
      <c r="L76" s="32" t="str">
        <f t="shared" si="7"/>
        <v/>
      </c>
      <c r="M76" s="32" t="str">
        <f t="shared" si="8"/>
        <v/>
      </c>
    </row>
    <row r="77" spans="2:15" ht="25.5" x14ac:dyDescent="0.2">
      <c r="B77" s="58" t="s">
        <v>183</v>
      </c>
      <c r="C77" s="56" t="s">
        <v>29</v>
      </c>
      <c r="D77" s="94" t="s">
        <v>109</v>
      </c>
      <c r="E77" s="19">
        <v>715</v>
      </c>
      <c r="F77" s="26"/>
      <c r="G77" s="19" t="str">
        <f t="shared" si="5"/>
        <v/>
      </c>
      <c r="H77" s="54"/>
      <c r="I77" s="57"/>
      <c r="K77" s="32" t="str">
        <f t="shared" si="6"/>
        <v/>
      </c>
      <c r="L77" s="32" t="str">
        <f t="shared" si="7"/>
        <v/>
      </c>
      <c r="M77" s="32" t="str">
        <f t="shared" si="8"/>
        <v/>
      </c>
    </row>
    <row r="78" spans="2:15" ht="25.5" x14ac:dyDescent="0.2">
      <c r="B78" s="59" t="s">
        <v>332</v>
      </c>
      <c r="C78" s="49" t="s">
        <v>302</v>
      </c>
      <c r="D78" s="95" t="s">
        <v>305</v>
      </c>
      <c r="E78" s="19">
        <v>349</v>
      </c>
      <c r="F78" s="26"/>
      <c r="G78" s="60" t="str">
        <f t="shared" si="5"/>
        <v/>
      </c>
      <c r="H78" s="61"/>
      <c r="I78" s="51"/>
      <c r="K78" s="32" t="str">
        <f t="shared" si="6"/>
        <v/>
      </c>
      <c r="L78" s="32" t="str">
        <f t="shared" si="7"/>
        <v/>
      </c>
      <c r="M78" s="32" t="str">
        <f t="shared" si="8"/>
        <v/>
      </c>
    </row>
    <row r="79" spans="2:15" s="66" customFormat="1" ht="12.75" customHeight="1" x14ac:dyDescent="0.2">
      <c r="B79" s="59" t="s">
        <v>306</v>
      </c>
      <c r="C79" s="59" t="s">
        <v>302</v>
      </c>
      <c r="D79" s="96" t="s">
        <v>307</v>
      </c>
      <c r="E79" s="19">
        <v>387</v>
      </c>
      <c r="F79" s="28"/>
      <c r="G79" s="63" t="str">
        <f t="shared" si="5"/>
        <v/>
      </c>
      <c r="H79" s="64"/>
      <c r="I79" s="65"/>
      <c r="K79" s="66" t="str">
        <f t="shared" si="6"/>
        <v/>
      </c>
      <c r="L79" s="66" t="str">
        <f t="shared" si="7"/>
        <v/>
      </c>
      <c r="M79" s="66" t="str">
        <f t="shared" si="8"/>
        <v/>
      </c>
      <c r="O79" s="32"/>
    </row>
    <row r="80" spans="2:15" s="66" customFormat="1" ht="12.75" customHeight="1" x14ac:dyDescent="0.2">
      <c r="B80" s="58" t="s">
        <v>321</v>
      </c>
      <c r="C80" s="59" t="s">
        <v>302</v>
      </c>
      <c r="D80" s="96" t="s">
        <v>322</v>
      </c>
      <c r="E80" s="19">
        <v>268</v>
      </c>
      <c r="F80" s="28"/>
      <c r="G80" s="63" t="str">
        <f t="shared" si="5"/>
        <v/>
      </c>
      <c r="H80" s="64"/>
      <c r="I80" s="65"/>
      <c r="K80" s="66" t="str">
        <f t="shared" si="6"/>
        <v/>
      </c>
      <c r="L80" s="66" t="str">
        <f t="shared" si="7"/>
        <v/>
      </c>
      <c r="M80" s="66" t="str">
        <f t="shared" si="8"/>
        <v/>
      </c>
      <c r="O80" s="32"/>
    </row>
    <row r="81" spans="2:15" s="66" customFormat="1" ht="12.75" customHeight="1" x14ac:dyDescent="0.2">
      <c r="B81" s="58" t="s">
        <v>310</v>
      </c>
      <c r="C81" s="59" t="s">
        <v>302</v>
      </c>
      <c r="D81" s="97" t="s">
        <v>311</v>
      </c>
      <c r="E81" s="19">
        <v>350</v>
      </c>
      <c r="F81" s="28"/>
      <c r="G81" s="63" t="str">
        <f t="shared" si="5"/>
        <v/>
      </c>
      <c r="H81" s="64"/>
      <c r="I81" s="65"/>
      <c r="K81" s="66" t="str">
        <f t="shared" si="6"/>
        <v/>
      </c>
      <c r="L81" s="66" t="str">
        <f t="shared" si="7"/>
        <v/>
      </c>
      <c r="M81" s="66" t="str">
        <f t="shared" si="8"/>
        <v/>
      </c>
      <c r="O81" s="32"/>
    </row>
    <row r="82" spans="2:15" s="66" customFormat="1" ht="12.75" customHeight="1" x14ac:dyDescent="0.2">
      <c r="B82" s="58" t="s">
        <v>308</v>
      </c>
      <c r="C82" s="59" t="s">
        <v>302</v>
      </c>
      <c r="D82" s="96" t="s">
        <v>309</v>
      </c>
      <c r="E82" s="19">
        <v>268</v>
      </c>
      <c r="F82" s="28"/>
      <c r="G82" s="63" t="str">
        <f t="shared" si="5"/>
        <v/>
      </c>
      <c r="H82" s="64"/>
      <c r="I82" s="65"/>
      <c r="K82" s="66" t="str">
        <f t="shared" si="6"/>
        <v/>
      </c>
      <c r="L82" s="66" t="str">
        <f t="shared" si="7"/>
        <v/>
      </c>
      <c r="M82" s="66" t="str">
        <f t="shared" si="8"/>
        <v/>
      </c>
      <c r="O82" s="32"/>
    </row>
    <row r="83" spans="2:15" s="66" customFormat="1" ht="12.75" customHeight="1" x14ac:dyDescent="0.2">
      <c r="B83" s="58" t="s">
        <v>319</v>
      </c>
      <c r="C83" s="59" t="s">
        <v>302</v>
      </c>
      <c r="D83" s="96" t="s">
        <v>320</v>
      </c>
      <c r="E83" s="19">
        <v>268</v>
      </c>
      <c r="F83" s="28"/>
      <c r="G83" s="63" t="str">
        <f t="shared" si="5"/>
        <v/>
      </c>
      <c r="H83" s="64"/>
      <c r="I83" s="65"/>
      <c r="K83" s="66" t="str">
        <f t="shared" si="6"/>
        <v/>
      </c>
      <c r="L83" s="66" t="str">
        <f t="shared" si="7"/>
        <v/>
      </c>
      <c r="M83" s="66" t="str">
        <f t="shared" si="8"/>
        <v/>
      </c>
      <c r="O83" s="32"/>
    </row>
    <row r="84" spans="2:15" s="66" customFormat="1" ht="12.75" customHeight="1" x14ac:dyDescent="0.2">
      <c r="B84" s="58" t="s">
        <v>144</v>
      </c>
      <c r="C84" s="58" t="s">
        <v>29</v>
      </c>
      <c r="D84" s="98" t="s">
        <v>112</v>
      </c>
      <c r="E84" s="19">
        <v>465</v>
      </c>
      <c r="F84" s="28"/>
      <c r="G84" s="24" t="str">
        <f t="shared" si="5"/>
        <v/>
      </c>
      <c r="H84" s="67"/>
      <c r="I84" s="68"/>
      <c r="K84" s="66" t="str">
        <f t="shared" si="6"/>
        <v/>
      </c>
      <c r="L84" s="66" t="str">
        <f t="shared" si="7"/>
        <v/>
      </c>
      <c r="M84" s="66" t="str">
        <f t="shared" si="8"/>
        <v/>
      </c>
      <c r="O84" s="32"/>
    </row>
    <row r="85" spans="2:15" s="66" customFormat="1" ht="12.75" customHeight="1" x14ac:dyDescent="0.2">
      <c r="B85" s="58" t="s">
        <v>145</v>
      </c>
      <c r="C85" s="58" t="s">
        <v>29</v>
      </c>
      <c r="D85" s="98" t="s">
        <v>111</v>
      </c>
      <c r="E85" s="19">
        <v>465</v>
      </c>
      <c r="F85" s="28"/>
      <c r="G85" s="24" t="str">
        <f t="shared" si="5"/>
        <v/>
      </c>
      <c r="H85" s="67"/>
      <c r="I85" s="68"/>
      <c r="K85" s="66" t="str">
        <f t="shared" si="6"/>
        <v/>
      </c>
      <c r="L85" s="66" t="str">
        <f t="shared" si="7"/>
        <v/>
      </c>
      <c r="M85" s="66" t="str">
        <f t="shared" si="8"/>
        <v/>
      </c>
      <c r="O85" s="32"/>
    </row>
    <row r="86" spans="2:15" s="66" customFormat="1" ht="12.75" customHeight="1" x14ac:dyDescent="0.2">
      <c r="B86" s="58" t="s">
        <v>226</v>
      </c>
      <c r="C86" s="58" t="s">
        <v>29</v>
      </c>
      <c r="D86" s="98" t="s">
        <v>232</v>
      </c>
      <c r="E86" s="19">
        <v>465</v>
      </c>
      <c r="F86" s="28"/>
      <c r="G86" s="24" t="str">
        <f t="shared" si="5"/>
        <v/>
      </c>
      <c r="H86" s="67"/>
      <c r="I86" s="68"/>
      <c r="K86" s="66" t="str">
        <f t="shared" si="6"/>
        <v/>
      </c>
      <c r="L86" s="66" t="str">
        <f t="shared" si="7"/>
        <v/>
      </c>
      <c r="M86" s="66" t="str">
        <f t="shared" si="8"/>
        <v/>
      </c>
      <c r="O86" s="32"/>
    </row>
    <row r="87" spans="2:15" s="66" customFormat="1" ht="12.75" customHeight="1" x14ac:dyDescent="0.2">
      <c r="B87" s="58" t="s">
        <v>225</v>
      </c>
      <c r="C87" s="58" t="s">
        <v>29</v>
      </c>
      <c r="D87" s="98" t="s">
        <v>231</v>
      </c>
      <c r="E87" s="19">
        <v>465</v>
      </c>
      <c r="F87" s="28"/>
      <c r="G87" s="24" t="str">
        <f t="shared" si="5"/>
        <v/>
      </c>
      <c r="H87" s="67"/>
      <c r="I87" s="68"/>
      <c r="K87" s="66" t="str">
        <f t="shared" si="6"/>
        <v/>
      </c>
      <c r="L87" s="66" t="str">
        <f t="shared" si="7"/>
        <v/>
      </c>
      <c r="M87" s="66" t="str">
        <f t="shared" si="8"/>
        <v/>
      </c>
      <c r="O87" s="32"/>
    </row>
    <row r="88" spans="2:15" s="66" customFormat="1" ht="12.75" customHeight="1" x14ac:dyDescent="0.2">
      <c r="B88" s="62" t="s">
        <v>177</v>
      </c>
      <c r="C88" s="58" t="s">
        <v>29</v>
      </c>
      <c r="D88" s="98" t="s">
        <v>175</v>
      </c>
      <c r="E88" s="19">
        <v>465</v>
      </c>
      <c r="F88" s="28"/>
      <c r="G88" s="24" t="str">
        <f t="shared" si="5"/>
        <v/>
      </c>
      <c r="H88" s="67"/>
      <c r="I88" s="68"/>
      <c r="K88" s="66" t="str">
        <f t="shared" si="6"/>
        <v/>
      </c>
      <c r="L88" s="66" t="str">
        <f t="shared" si="7"/>
        <v/>
      </c>
      <c r="M88" s="66" t="str">
        <f t="shared" si="8"/>
        <v/>
      </c>
      <c r="O88" s="32"/>
    </row>
    <row r="89" spans="2:15" s="66" customFormat="1" ht="12.75" customHeight="1" x14ac:dyDescent="0.2">
      <c r="B89" s="58" t="s">
        <v>146</v>
      </c>
      <c r="C89" s="58" t="s">
        <v>29</v>
      </c>
      <c r="D89" s="98" t="s">
        <v>115</v>
      </c>
      <c r="E89" s="19">
        <v>465</v>
      </c>
      <c r="F89" s="28"/>
      <c r="G89" s="24" t="str">
        <f t="shared" si="5"/>
        <v/>
      </c>
      <c r="H89" s="67"/>
      <c r="I89" s="68"/>
      <c r="K89" s="66" t="str">
        <f t="shared" si="6"/>
        <v/>
      </c>
      <c r="L89" s="66" t="str">
        <f t="shared" si="7"/>
        <v/>
      </c>
      <c r="M89" s="66" t="str">
        <f t="shared" si="8"/>
        <v/>
      </c>
      <c r="O89" s="32"/>
    </row>
    <row r="90" spans="2:15" s="66" customFormat="1" ht="12.75" customHeight="1" x14ac:dyDescent="0.2">
      <c r="B90" s="58" t="s">
        <v>228</v>
      </c>
      <c r="C90" s="58" t="s">
        <v>29</v>
      </c>
      <c r="D90" s="98" t="s">
        <v>234</v>
      </c>
      <c r="E90" s="19">
        <v>465</v>
      </c>
      <c r="F90" s="28"/>
      <c r="G90" s="24" t="str">
        <f t="shared" si="5"/>
        <v/>
      </c>
      <c r="H90" s="67"/>
      <c r="I90" s="68"/>
      <c r="K90" s="66" t="str">
        <f t="shared" si="6"/>
        <v/>
      </c>
      <c r="L90" s="66" t="str">
        <f t="shared" si="7"/>
        <v/>
      </c>
      <c r="M90" s="66" t="str">
        <f t="shared" si="8"/>
        <v/>
      </c>
      <c r="O90" s="32"/>
    </row>
    <row r="91" spans="2:15" s="66" customFormat="1" ht="12.75" customHeight="1" x14ac:dyDescent="0.2">
      <c r="B91" s="58" t="s">
        <v>227</v>
      </c>
      <c r="C91" s="58" t="s">
        <v>29</v>
      </c>
      <c r="D91" s="98" t="s">
        <v>233</v>
      </c>
      <c r="E91" s="19">
        <v>465</v>
      </c>
      <c r="F91" s="28"/>
      <c r="G91" s="24" t="str">
        <f t="shared" si="5"/>
        <v/>
      </c>
      <c r="H91" s="67"/>
      <c r="I91" s="68"/>
      <c r="K91" s="66" t="str">
        <f t="shared" si="6"/>
        <v/>
      </c>
      <c r="L91" s="66" t="str">
        <f t="shared" si="7"/>
        <v/>
      </c>
      <c r="M91" s="66" t="str">
        <f t="shared" si="8"/>
        <v/>
      </c>
      <c r="O91" s="32"/>
    </row>
    <row r="92" spans="2:15" s="66" customFormat="1" ht="12.75" customHeight="1" x14ac:dyDescent="0.2">
      <c r="B92" s="59" t="s">
        <v>331</v>
      </c>
      <c r="C92" s="59" t="s">
        <v>302</v>
      </c>
      <c r="D92" s="96" t="s">
        <v>325</v>
      </c>
      <c r="E92" s="19">
        <v>275</v>
      </c>
      <c r="F92" s="28"/>
      <c r="G92" s="63" t="str">
        <f t="shared" si="5"/>
        <v/>
      </c>
      <c r="H92" s="64"/>
      <c r="I92" s="65"/>
      <c r="K92" s="66" t="str">
        <f t="shared" si="6"/>
        <v/>
      </c>
      <c r="L92" s="66" t="str">
        <f t="shared" si="7"/>
        <v/>
      </c>
      <c r="M92" s="66" t="str">
        <f t="shared" si="8"/>
        <v/>
      </c>
      <c r="O92" s="32"/>
    </row>
    <row r="93" spans="2:15" s="66" customFormat="1" ht="12.75" customHeight="1" x14ac:dyDescent="0.2">
      <c r="B93" s="58" t="s">
        <v>323</v>
      </c>
      <c r="C93" s="59" t="s">
        <v>302</v>
      </c>
      <c r="D93" s="96" t="s">
        <v>324</v>
      </c>
      <c r="E93" s="19">
        <v>275</v>
      </c>
      <c r="F93" s="28"/>
      <c r="G93" s="63" t="str">
        <f t="shared" si="5"/>
        <v/>
      </c>
      <c r="H93" s="64"/>
      <c r="I93" s="65"/>
      <c r="K93" s="66" t="str">
        <f t="shared" si="6"/>
        <v/>
      </c>
      <c r="L93" s="66" t="str">
        <f t="shared" si="7"/>
        <v/>
      </c>
      <c r="M93" s="66" t="str">
        <f t="shared" si="8"/>
        <v/>
      </c>
      <c r="O93" s="32"/>
    </row>
    <row r="94" spans="2:15" s="66" customFormat="1" ht="12.75" customHeight="1" x14ac:dyDescent="0.2">
      <c r="B94" s="59" t="s">
        <v>330</v>
      </c>
      <c r="C94" s="59" t="s">
        <v>302</v>
      </c>
      <c r="D94" s="97" t="s">
        <v>314</v>
      </c>
      <c r="E94" s="19">
        <v>359</v>
      </c>
      <c r="F94" s="28"/>
      <c r="G94" s="63" t="str">
        <f t="shared" si="5"/>
        <v/>
      </c>
      <c r="H94" s="64"/>
      <c r="I94" s="65"/>
      <c r="K94" s="66" t="str">
        <f t="shared" si="6"/>
        <v/>
      </c>
      <c r="L94" s="66" t="str">
        <f t="shared" si="7"/>
        <v/>
      </c>
      <c r="M94" s="66" t="str">
        <f t="shared" si="8"/>
        <v/>
      </c>
      <c r="O94" s="32"/>
    </row>
    <row r="95" spans="2:15" s="66" customFormat="1" ht="12.75" customHeight="1" x14ac:dyDescent="0.2">
      <c r="B95" s="58" t="s">
        <v>312</v>
      </c>
      <c r="C95" s="59" t="s">
        <v>302</v>
      </c>
      <c r="D95" s="96" t="s">
        <v>313</v>
      </c>
      <c r="E95" s="19">
        <v>275</v>
      </c>
      <c r="F95" s="28"/>
      <c r="G95" s="63" t="str">
        <f t="shared" si="5"/>
        <v/>
      </c>
      <c r="H95" s="64"/>
      <c r="I95" s="65"/>
      <c r="K95" s="66" t="str">
        <f t="shared" si="6"/>
        <v/>
      </c>
      <c r="L95" s="66" t="str">
        <f t="shared" si="7"/>
        <v/>
      </c>
      <c r="M95" s="66" t="str">
        <f t="shared" si="8"/>
        <v/>
      </c>
      <c r="O95" s="32"/>
    </row>
    <row r="96" spans="2:15" s="66" customFormat="1" ht="12.75" customHeight="1" x14ac:dyDescent="0.2">
      <c r="B96" s="58" t="s">
        <v>147</v>
      </c>
      <c r="C96" s="58" t="s">
        <v>29</v>
      </c>
      <c r="D96" s="98" t="s">
        <v>114</v>
      </c>
      <c r="E96" s="19">
        <v>465</v>
      </c>
      <c r="F96" s="28"/>
      <c r="G96" s="24" t="str">
        <f t="shared" si="5"/>
        <v/>
      </c>
      <c r="H96" s="67"/>
      <c r="I96" s="68"/>
      <c r="K96" s="66" t="str">
        <f t="shared" si="6"/>
        <v/>
      </c>
      <c r="L96" s="66" t="str">
        <f t="shared" si="7"/>
        <v/>
      </c>
      <c r="M96" s="66" t="str">
        <f t="shared" si="8"/>
        <v/>
      </c>
      <c r="O96" s="32"/>
    </row>
    <row r="97" spans="2:15" s="66" customFormat="1" ht="12.75" customHeight="1" x14ac:dyDescent="0.2">
      <c r="B97" s="58" t="s">
        <v>148</v>
      </c>
      <c r="C97" s="58" t="s">
        <v>29</v>
      </c>
      <c r="D97" s="98" t="s">
        <v>110</v>
      </c>
      <c r="E97" s="19">
        <v>465</v>
      </c>
      <c r="F97" s="28"/>
      <c r="G97" s="24" t="str">
        <f t="shared" si="5"/>
        <v/>
      </c>
      <c r="H97" s="67"/>
      <c r="I97" s="68"/>
      <c r="K97" s="66" t="str">
        <f t="shared" si="6"/>
        <v/>
      </c>
      <c r="L97" s="66" t="str">
        <f t="shared" si="7"/>
        <v/>
      </c>
      <c r="M97" s="66" t="str">
        <f t="shared" si="8"/>
        <v/>
      </c>
      <c r="O97" s="32"/>
    </row>
    <row r="98" spans="2:15" s="66" customFormat="1" ht="12.75" customHeight="1" x14ac:dyDescent="0.2">
      <c r="B98" s="58" t="s">
        <v>230</v>
      </c>
      <c r="C98" s="58" t="s">
        <v>29</v>
      </c>
      <c r="D98" s="98" t="s">
        <v>236</v>
      </c>
      <c r="E98" s="19">
        <v>465</v>
      </c>
      <c r="F98" s="28"/>
      <c r="G98" s="24" t="str">
        <f t="shared" ref="G98:G103" si="9">IF(F98&gt;0,F98*E98,"")</f>
        <v/>
      </c>
      <c r="H98" s="67"/>
      <c r="I98" s="68"/>
      <c r="K98" s="66" t="str">
        <f t="shared" ref="K98:K130" si="10">IF($C98="Eaton",$G98,"")</f>
        <v/>
      </c>
      <c r="L98" s="66" t="str">
        <f t="shared" ref="L98:L130" si="11">IF($C98="Danfoss",$G98,"")</f>
        <v/>
      </c>
      <c r="M98" s="66" t="str">
        <f t="shared" ref="M98:M130" si="12">IF(AND(K98="",L98=""),G98,"")</f>
        <v/>
      </c>
      <c r="O98" s="32"/>
    </row>
    <row r="99" spans="2:15" s="66" customFormat="1" x14ac:dyDescent="0.2">
      <c r="B99" s="58" t="s">
        <v>229</v>
      </c>
      <c r="C99" s="58" t="s">
        <v>29</v>
      </c>
      <c r="D99" s="98" t="s">
        <v>235</v>
      </c>
      <c r="E99" s="19">
        <v>465</v>
      </c>
      <c r="F99" s="28"/>
      <c r="G99" s="24" t="str">
        <f t="shared" si="9"/>
        <v/>
      </c>
      <c r="H99" s="67"/>
      <c r="I99" s="68"/>
      <c r="K99" s="66" t="str">
        <f t="shared" si="10"/>
        <v/>
      </c>
      <c r="L99" s="66" t="str">
        <f t="shared" si="11"/>
        <v/>
      </c>
      <c r="M99" s="66" t="str">
        <f t="shared" si="12"/>
        <v/>
      </c>
      <c r="O99" s="32"/>
    </row>
    <row r="100" spans="2:15" s="66" customFormat="1" x14ac:dyDescent="0.2">
      <c r="B100" s="58" t="s">
        <v>328</v>
      </c>
      <c r="C100" s="59" t="s">
        <v>302</v>
      </c>
      <c r="D100" s="96" t="s">
        <v>329</v>
      </c>
      <c r="E100" s="19">
        <v>281</v>
      </c>
      <c r="F100" s="28"/>
      <c r="G100" s="63" t="str">
        <f t="shared" si="9"/>
        <v/>
      </c>
      <c r="H100" s="64"/>
      <c r="I100" s="65"/>
      <c r="K100" s="66" t="str">
        <f t="shared" si="10"/>
        <v/>
      </c>
      <c r="L100" s="66" t="str">
        <f t="shared" si="11"/>
        <v/>
      </c>
      <c r="M100" s="66" t="str">
        <f t="shared" si="12"/>
        <v/>
      </c>
      <c r="O100" s="32"/>
    </row>
    <row r="101" spans="2:15" s="66" customFormat="1" x14ac:dyDescent="0.2">
      <c r="B101" s="58" t="s">
        <v>326</v>
      </c>
      <c r="C101" s="59" t="s">
        <v>302</v>
      </c>
      <c r="D101" s="96" t="s">
        <v>327</v>
      </c>
      <c r="E101" s="19">
        <v>281</v>
      </c>
      <c r="F101" s="28"/>
      <c r="G101" s="63" t="str">
        <f t="shared" si="9"/>
        <v/>
      </c>
      <c r="H101" s="64"/>
      <c r="I101" s="65"/>
      <c r="K101" s="66" t="str">
        <f t="shared" si="10"/>
        <v/>
      </c>
      <c r="L101" s="66" t="str">
        <f t="shared" si="11"/>
        <v/>
      </c>
      <c r="M101" s="66" t="str">
        <f t="shared" si="12"/>
        <v/>
      </c>
      <c r="O101" s="32"/>
    </row>
    <row r="102" spans="2:15" s="66" customFormat="1" x14ac:dyDescent="0.2">
      <c r="B102" s="58" t="s">
        <v>317</v>
      </c>
      <c r="C102" s="59" t="s">
        <v>302</v>
      </c>
      <c r="D102" s="97" t="s">
        <v>318</v>
      </c>
      <c r="E102" s="19">
        <v>365</v>
      </c>
      <c r="F102" s="28"/>
      <c r="G102" s="63" t="str">
        <f t="shared" si="9"/>
        <v/>
      </c>
      <c r="H102" s="64"/>
      <c r="I102" s="65"/>
      <c r="K102" s="66" t="str">
        <f t="shared" si="10"/>
        <v/>
      </c>
      <c r="L102" s="66" t="str">
        <f t="shared" si="11"/>
        <v/>
      </c>
      <c r="M102" s="66" t="str">
        <f t="shared" si="12"/>
        <v/>
      </c>
      <c r="O102" s="32"/>
    </row>
    <row r="103" spans="2:15" s="66" customFormat="1" x14ac:dyDescent="0.2">
      <c r="B103" s="59" t="s">
        <v>315</v>
      </c>
      <c r="C103" s="59" t="s">
        <v>302</v>
      </c>
      <c r="D103" s="96" t="s">
        <v>316</v>
      </c>
      <c r="E103" s="19">
        <v>281</v>
      </c>
      <c r="F103" s="28"/>
      <c r="G103" s="63" t="str">
        <f t="shared" si="9"/>
        <v/>
      </c>
      <c r="H103" s="64"/>
      <c r="I103" s="65"/>
      <c r="K103" s="66" t="str">
        <f t="shared" si="10"/>
        <v/>
      </c>
      <c r="L103" s="66" t="str">
        <f t="shared" si="11"/>
        <v/>
      </c>
      <c r="M103" s="66" t="str">
        <f t="shared" si="12"/>
        <v/>
      </c>
      <c r="O103" s="32"/>
    </row>
    <row r="104" spans="2:15" x14ac:dyDescent="0.2">
      <c r="B104" s="22" t="s">
        <v>185</v>
      </c>
      <c r="C104" s="56" t="s">
        <v>29</v>
      </c>
      <c r="D104" s="23" t="str">
        <f>IF('Hose Assembly'!E23="","",'Hose Assembly'!E23)</f>
        <v/>
      </c>
      <c r="E104" s="19">
        <f>IF(F104="",0,'Hose Assembly'!F23)</f>
        <v>0</v>
      </c>
      <c r="F104" s="27"/>
      <c r="G104" s="19" t="str">
        <f t="shared" ref="G104:G109" si="13">IF(F104="","",E104*F104)</f>
        <v/>
      </c>
      <c r="H104" s="54"/>
      <c r="I104" s="57"/>
      <c r="K104" s="32" t="str">
        <f t="shared" si="10"/>
        <v/>
      </c>
      <c r="L104" s="32" t="str">
        <f t="shared" si="11"/>
        <v/>
      </c>
      <c r="M104" s="32" t="str">
        <f t="shared" si="12"/>
        <v/>
      </c>
    </row>
    <row r="105" spans="2:15" x14ac:dyDescent="0.2">
      <c r="B105" s="22" t="s">
        <v>186</v>
      </c>
      <c r="C105" s="56" t="s">
        <v>29</v>
      </c>
      <c r="D105" s="23" t="str">
        <f>IF('Hose Assembly'!E24="","",'Hose Assembly'!E24)</f>
        <v/>
      </c>
      <c r="E105" s="19">
        <f>IF(F105="",0,'Hose Assembly'!F24)</f>
        <v>0</v>
      </c>
      <c r="F105" s="27"/>
      <c r="G105" s="19" t="str">
        <f t="shared" si="13"/>
        <v/>
      </c>
      <c r="H105" s="54"/>
      <c r="I105" s="57"/>
      <c r="K105" s="32" t="str">
        <f t="shared" si="10"/>
        <v/>
      </c>
      <c r="L105" s="32" t="str">
        <f t="shared" si="11"/>
        <v/>
      </c>
      <c r="M105" s="32" t="str">
        <f t="shared" si="12"/>
        <v/>
      </c>
    </row>
    <row r="106" spans="2:15" x14ac:dyDescent="0.2">
      <c r="B106" s="22" t="s">
        <v>187</v>
      </c>
      <c r="C106" s="56" t="s">
        <v>29</v>
      </c>
      <c r="D106" s="23" t="str">
        <f>IF('Hose Assembly'!E25="","",'Hose Assembly'!E25)</f>
        <v/>
      </c>
      <c r="E106" s="19">
        <f>IF(F106="",0,'Hose Assembly'!F25)</f>
        <v>0</v>
      </c>
      <c r="F106" s="27"/>
      <c r="G106" s="19" t="str">
        <f t="shared" si="13"/>
        <v/>
      </c>
      <c r="H106" s="54"/>
      <c r="I106" s="57"/>
      <c r="K106" s="32" t="str">
        <f t="shared" si="10"/>
        <v/>
      </c>
      <c r="L106" s="32" t="str">
        <f t="shared" si="11"/>
        <v/>
      </c>
      <c r="M106" s="32" t="str">
        <f t="shared" si="12"/>
        <v/>
      </c>
    </row>
    <row r="107" spans="2:15" x14ac:dyDescent="0.2">
      <c r="B107" s="22" t="s">
        <v>188</v>
      </c>
      <c r="C107" s="56" t="s">
        <v>29</v>
      </c>
      <c r="D107" s="23" t="str">
        <f>IF('Hose Assembly'!E26="","",'Hose Assembly'!E26)</f>
        <v/>
      </c>
      <c r="E107" s="19">
        <f>IF(F107="",0,'Hose Assembly'!F26)</f>
        <v>0</v>
      </c>
      <c r="F107" s="27"/>
      <c r="G107" s="19" t="str">
        <f t="shared" si="13"/>
        <v/>
      </c>
      <c r="H107" s="54"/>
      <c r="I107" s="57"/>
      <c r="K107" s="32" t="str">
        <f t="shared" si="10"/>
        <v/>
      </c>
      <c r="L107" s="32" t="str">
        <f t="shared" si="11"/>
        <v/>
      </c>
      <c r="M107" s="32" t="str">
        <f t="shared" si="12"/>
        <v/>
      </c>
    </row>
    <row r="108" spans="2:15" x14ac:dyDescent="0.2">
      <c r="B108" s="22" t="s">
        <v>211</v>
      </c>
      <c r="C108" s="56" t="s">
        <v>29</v>
      </c>
      <c r="D108" s="23" t="str">
        <f>IF('Hose Assembly'!E27="","",'Hose Assembly'!E27)</f>
        <v/>
      </c>
      <c r="E108" s="19">
        <f>IF(F108="",0,'Hose Assembly'!F27)</f>
        <v>0</v>
      </c>
      <c r="F108" s="27"/>
      <c r="G108" s="19" t="str">
        <f t="shared" si="13"/>
        <v/>
      </c>
      <c r="H108" s="54"/>
      <c r="I108" s="57"/>
      <c r="K108" s="32" t="str">
        <f t="shared" si="10"/>
        <v/>
      </c>
      <c r="L108" s="32" t="str">
        <f t="shared" si="11"/>
        <v/>
      </c>
      <c r="M108" s="32" t="str">
        <f t="shared" si="12"/>
        <v/>
      </c>
    </row>
    <row r="109" spans="2:15" x14ac:dyDescent="0.2">
      <c r="B109" s="69" t="s">
        <v>377</v>
      </c>
      <c r="C109" s="49" t="s">
        <v>365</v>
      </c>
      <c r="D109" s="99" t="s">
        <v>378</v>
      </c>
      <c r="E109" s="19">
        <v>25</v>
      </c>
      <c r="F109" s="73"/>
      <c r="G109" s="19" t="str">
        <f t="shared" si="13"/>
        <v/>
      </c>
      <c r="H109" s="54"/>
      <c r="I109" s="57"/>
      <c r="K109" s="32" t="str">
        <f t="shared" si="10"/>
        <v/>
      </c>
      <c r="L109" s="32" t="str">
        <f t="shared" si="11"/>
        <v/>
      </c>
      <c r="M109" s="32" t="str">
        <f t="shared" si="12"/>
        <v/>
      </c>
    </row>
    <row r="110" spans="2:15" x14ac:dyDescent="0.2">
      <c r="B110" s="49" t="s">
        <v>84</v>
      </c>
      <c r="C110" s="56" t="s">
        <v>29</v>
      </c>
      <c r="D110" s="94" t="s">
        <v>16</v>
      </c>
      <c r="E110" s="19">
        <v>32</v>
      </c>
      <c r="F110" s="73"/>
      <c r="G110" s="19" t="str">
        <f t="shared" ref="G110:G154" si="14">IF(F110&gt;0,F110*E110,"")</f>
        <v/>
      </c>
      <c r="H110" s="54"/>
      <c r="I110" s="55"/>
      <c r="K110" s="32" t="str">
        <f t="shared" si="10"/>
        <v/>
      </c>
      <c r="L110" s="32" t="str">
        <f t="shared" si="11"/>
        <v/>
      </c>
      <c r="M110" s="32" t="str">
        <f t="shared" si="12"/>
        <v/>
      </c>
    </row>
    <row r="111" spans="2:15" x14ac:dyDescent="0.2">
      <c r="B111" s="49" t="s">
        <v>85</v>
      </c>
      <c r="C111" s="56" t="s">
        <v>29</v>
      </c>
      <c r="D111" s="94" t="s">
        <v>33</v>
      </c>
      <c r="E111" s="19">
        <v>48</v>
      </c>
      <c r="F111" s="73"/>
      <c r="G111" s="19" t="str">
        <f t="shared" si="14"/>
        <v/>
      </c>
      <c r="H111" s="54"/>
      <c r="I111" s="55"/>
      <c r="K111" s="32" t="str">
        <f t="shared" si="10"/>
        <v/>
      </c>
      <c r="L111" s="32" t="str">
        <f t="shared" si="11"/>
        <v/>
      </c>
      <c r="M111" s="32" t="str">
        <f t="shared" si="12"/>
        <v/>
      </c>
    </row>
    <row r="112" spans="2:15" x14ac:dyDescent="0.2">
      <c r="B112" s="49" t="s">
        <v>85</v>
      </c>
      <c r="C112" s="49" t="s">
        <v>302</v>
      </c>
      <c r="D112" s="91" t="s">
        <v>337</v>
      </c>
      <c r="E112" s="19">
        <v>31</v>
      </c>
      <c r="F112" s="73"/>
      <c r="G112" s="60" t="str">
        <f t="shared" si="14"/>
        <v/>
      </c>
      <c r="H112" s="61"/>
      <c r="I112" s="51"/>
      <c r="K112" s="32" t="str">
        <f t="shared" si="10"/>
        <v/>
      </c>
      <c r="L112" s="32" t="str">
        <f t="shared" si="11"/>
        <v/>
      </c>
      <c r="M112" s="32" t="str">
        <f t="shared" si="12"/>
        <v/>
      </c>
    </row>
    <row r="113" spans="2:13" x14ac:dyDescent="0.2">
      <c r="B113" s="49" t="s">
        <v>87</v>
      </c>
      <c r="C113" s="56" t="s">
        <v>29</v>
      </c>
      <c r="D113" s="100" t="s">
        <v>282</v>
      </c>
      <c r="E113" s="19">
        <v>35</v>
      </c>
      <c r="F113" s="73"/>
      <c r="G113" s="19" t="str">
        <f t="shared" si="14"/>
        <v/>
      </c>
      <c r="H113" s="54"/>
      <c r="I113" s="55"/>
      <c r="K113" s="32" t="str">
        <f t="shared" si="10"/>
        <v/>
      </c>
      <c r="L113" s="32" t="str">
        <f t="shared" si="11"/>
        <v/>
      </c>
      <c r="M113" s="32" t="str">
        <f t="shared" si="12"/>
        <v/>
      </c>
    </row>
    <row r="114" spans="2:13" x14ac:dyDescent="0.2">
      <c r="B114" s="49" t="s">
        <v>336</v>
      </c>
      <c r="C114" s="49" t="s">
        <v>302</v>
      </c>
      <c r="D114" s="95" t="s">
        <v>335</v>
      </c>
      <c r="E114" s="19">
        <v>23</v>
      </c>
      <c r="F114" s="73"/>
      <c r="G114" s="60" t="str">
        <f t="shared" si="14"/>
        <v/>
      </c>
      <c r="H114" s="61"/>
      <c r="I114" s="51"/>
      <c r="K114" s="32" t="str">
        <f t="shared" si="10"/>
        <v/>
      </c>
      <c r="L114" s="32" t="str">
        <f t="shared" si="11"/>
        <v/>
      </c>
      <c r="M114" s="32" t="str">
        <f t="shared" si="12"/>
        <v/>
      </c>
    </row>
    <row r="115" spans="2:13" x14ac:dyDescent="0.2">
      <c r="B115" s="49" t="s">
        <v>86</v>
      </c>
      <c r="C115" s="56" t="s">
        <v>29</v>
      </c>
      <c r="D115" s="94" t="s">
        <v>43</v>
      </c>
      <c r="E115" s="19">
        <v>63</v>
      </c>
      <c r="F115" s="73"/>
      <c r="G115" s="19" t="str">
        <f t="shared" si="14"/>
        <v/>
      </c>
      <c r="H115" s="54"/>
      <c r="I115" s="55"/>
      <c r="K115" s="32" t="str">
        <f t="shared" si="10"/>
        <v/>
      </c>
      <c r="L115" s="32" t="str">
        <f t="shared" si="11"/>
        <v/>
      </c>
      <c r="M115" s="32" t="str">
        <f t="shared" si="12"/>
        <v/>
      </c>
    </row>
    <row r="116" spans="2:13" x14ac:dyDescent="0.2">
      <c r="B116" s="49" t="s">
        <v>86</v>
      </c>
      <c r="C116" s="56" t="s">
        <v>36</v>
      </c>
      <c r="D116" s="91" t="s">
        <v>13</v>
      </c>
      <c r="E116" s="19">
        <v>34</v>
      </c>
      <c r="F116" s="73"/>
      <c r="G116" s="19" t="str">
        <f t="shared" si="14"/>
        <v/>
      </c>
      <c r="H116" s="54"/>
      <c r="I116" s="55"/>
      <c r="K116" s="32" t="str">
        <f t="shared" si="10"/>
        <v/>
      </c>
      <c r="L116" s="32" t="str">
        <f t="shared" si="11"/>
        <v/>
      </c>
      <c r="M116" s="32" t="str">
        <f t="shared" si="12"/>
        <v/>
      </c>
    </row>
    <row r="117" spans="2:13" x14ac:dyDescent="0.2">
      <c r="B117" s="49" t="s">
        <v>362</v>
      </c>
      <c r="C117" s="53" t="s">
        <v>45</v>
      </c>
      <c r="D117" s="101" t="s">
        <v>361</v>
      </c>
      <c r="E117" s="19">
        <v>55</v>
      </c>
      <c r="F117" s="73"/>
      <c r="G117" s="19" t="str">
        <f t="shared" si="14"/>
        <v/>
      </c>
      <c r="H117" s="54"/>
      <c r="I117" s="55"/>
      <c r="K117" s="32" t="str">
        <f t="shared" si="10"/>
        <v/>
      </c>
      <c r="L117" s="32" t="str">
        <f t="shared" si="11"/>
        <v/>
      </c>
      <c r="M117" s="32" t="str">
        <f t="shared" si="12"/>
        <v/>
      </c>
    </row>
    <row r="118" spans="2:13" x14ac:dyDescent="0.2">
      <c r="B118" s="49" t="s">
        <v>88</v>
      </c>
      <c r="C118" s="56" t="s">
        <v>29</v>
      </c>
      <c r="D118" s="100" t="s">
        <v>283</v>
      </c>
      <c r="E118" s="19">
        <v>66</v>
      </c>
      <c r="F118" s="73"/>
      <c r="G118" s="19" t="str">
        <f t="shared" si="14"/>
        <v/>
      </c>
      <c r="H118" s="54"/>
      <c r="I118" s="55"/>
      <c r="K118" s="32" t="str">
        <f t="shared" si="10"/>
        <v/>
      </c>
      <c r="L118" s="32" t="str">
        <f t="shared" si="11"/>
        <v/>
      </c>
      <c r="M118" s="32" t="str">
        <f t="shared" si="12"/>
        <v/>
      </c>
    </row>
    <row r="119" spans="2:13" x14ac:dyDescent="0.2">
      <c r="B119" s="49" t="s">
        <v>429</v>
      </c>
      <c r="C119" s="49" t="s">
        <v>36</v>
      </c>
      <c r="D119" s="95" t="s">
        <v>430</v>
      </c>
      <c r="E119" s="19">
        <v>55</v>
      </c>
      <c r="F119" s="73"/>
      <c r="G119" s="19" t="str">
        <f t="shared" si="14"/>
        <v/>
      </c>
      <c r="H119" s="54"/>
      <c r="I119" s="55"/>
      <c r="K119" s="32" t="str">
        <f t="shared" si="10"/>
        <v/>
      </c>
      <c r="L119" s="32" t="str">
        <f t="shared" si="11"/>
        <v/>
      </c>
      <c r="M119" s="32" t="str">
        <f t="shared" si="12"/>
        <v/>
      </c>
    </row>
    <row r="120" spans="2:13" x14ac:dyDescent="0.2">
      <c r="B120" s="49" t="s">
        <v>356</v>
      </c>
      <c r="C120" s="49" t="s">
        <v>29</v>
      </c>
      <c r="D120" s="93" t="s">
        <v>359</v>
      </c>
      <c r="E120" s="19">
        <v>44</v>
      </c>
      <c r="F120" s="73"/>
      <c r="G120" s="19" t="str">
        <f t="shared" si="14"/>
        <v/>
      </c>
      <c r="H120" s="51" t="s">
        <v>380</v>
      </c>
      <c r="I120" s="50"/>
      <c r="K120" s="32" t="str">
        <f t="shared" si="10"/>
        <v/>
      </c>
      <c r="L120" s="32" t="str">
        <f t="shared" si="11"/>
        <v/>
      </c>
      <c r="M120" s="32" t="str">
        <f t="shared" si="12"/>
        <v/>
      </c>
    </row>
    <row r="121" spans="2:13" x14ac:dyDescent="0.2">
      <c r="B121" s="49" t="s">
        <v>355</v>
      </c>
      <c r="C121" s="49" t="s">
        <v>29</v>
      </c>
      <c r="D121" s="93" t="s">
        <v>358</v>
      </c>
      <c r="E121" s="19">
        <v>40</v>
      </c>
      <c r="F121" s="73"/>
      <c r="G121" s="19" t="str">
        <f t="shared" si="14"/>
        <v/>
      </c>
      <c r="H121" s="51" t="s">
        <v>380</v>
      </c>
      <c r="I121" s="50"/>
      <c r="K121" s="32" t="str">
        <f t="shared" si="10"/>
        <v/>
      </c>
      <c r="L121" s="32" t="str">
        <f t="shared" si="11"/>
        <v/>
      </c>
      <c r="M121" s="32" t="str">
        <f t="shared" si="12"/>
        <v/>
      </c>
    </row>
    <row r="122" spans="2:13" x14ac:dyDescent="0.2">
      <c r="B122" s="53" t="s">
        <v>357</v>
      </c>
      <c r="C122" s="49" t="s">
        <v>29</v>
      </c>
      <c r="D122" s="93" t="s">
        <v>360</v>
      </c>
      <c r="E122" s="19">
        <v>50</v>
      </c>
      <c r="F122" s="73"/>
      <c r="G122" s="19" t="str">
        <f t="shared" si="14"/>
        <v/>
      </c>
      <c r="H122" s="51" t="s">
        <v>380</v>
      </c>
      <c r="I122" s="50"/>
      <c r="K122" s="32" t="str">
        <f t="shared" si="10"/>
        <v/>
      </c>
      <c r="L122" s="32" t="str">
        <f t="shared" si="11"/>
        <v/>
      </c>
      <c r="M122" s="32" t="str">
        <f t="shared" si="12"/>
        <v/>
      </c>
    </row>
    <row r="123" spans="2:13" x14ac:dyDescent="0.2">
      <c r="B123" s="56" t="s">
        <v>60</v>
      </c>
      <c r="C123" s="56" t="s">
        <v>29</v>
      </c>
      <c r="D123" s="91" t="s">
        <v>0</v>
      </c>
      <c r="E123" s="19">
        <v>43</v>
      </c>
      <c r="F123" s="73"/>
      <c r="G123" s="19" t="str">
        <f t="shared" si="14"/>
        <v/>
      </c>
      <c r="H123" s="54" t="s">
        <v>19</v>
      </c>
      <c r="I123" s="55"/>
      <c r="K123" s="32" t="str">
        <f t="shared" si="10"/>
        <v/>
      </c>
      <c r="L123" s="32" t="str">
        <f t="shared" si="11"/>
        <v/>
      </c>
      <c r="M123" s="32" t="str">
        <f t="shared" si="12"/>
        <v/>
      </c>
    </row>
    <row r="124" spans="2:13" x14ac:dyDescent="0.2">
      <c r="B124" s="49" t="s">
        <v>142</v>
      </c>
      <c r="C124" s="49" t="s">
        <v>28</v>
      </c>
      <c r="D124" s="91" t="s">
        <v>49</v>
      </c>
      <c r="E124" s="19">
        <v>65</v>
      </c>
      <c r="F124" s="73"/>
      <c r="G124" s="19" t="str">
        <f t="shared" si="14"/>
        <v/>
      </c>
      <c r="H124" s="54" t="s">
        <v>18</v>
      </c>
      <c r="I124" s="51" t="s">
        <v>370</v>
      </c>
      <c r="K124" s="32" t="str">
        <f t="shared" si="10"/>
        <v/>
      </c>
      <c r="L124" s="32" t="str">
        <f t="shared" si="11"/>
        <v/>
      </c>
      <c r="M124" s="32" t="str">
        <f t="shared" si="12"/>
        <v/>
      </c>
    </row>
    <row r="125" spans="2:13" x14ac:dyDescent="0.2">
      <c r="B125" s="49" t="s">
        <v>140</v>
      </c>
      <c r="C125" s="49" t="s">
        <v>28</v>
      </c>
      <c r="D125" s="91" t="s">
        <v>46</v>
      </c>
      <c r="E125" s="19">
        <v>101</v>
      </c>
      <c r="F125" s="73"/>
      <c r="G125" s="19" t="str">
        <f t="shared" si="14"/>
        <v/>
      </c>
      <c r="H125" s="51" t="s">
        <v>24</v>
      </c>
      <c r="I125" s="51" t="s">
        <v>369</v>
      </c>
      <c r="K125" s="32" t="str">
        <f t="shared" si="10"/>
        <v/>
      </c>
      <c r="L125" s="32" t="str">
        <f t="shared" si="11"/>
        <v/>
      </c>
      <c r="M125" s="32" t="str">
        <f t="shared" si="12"/>
        <v/>
      </c>
    </row>
    <row r="126" spans="2:13" x14ac:dyDescent="0.2">
      <c r="B126" s="49" t="s">
        <v>141</v>
      </c>
      <c r="C126" s="49" t="s">
        <v>28</v>
      </c>
      <c r="D126" s="91" t="s">
        <v>47</v>
      </c>
      <c r="E126" s="19">
        <v>101</v>
      </c>
      <c r="F126" s="73"/>
      <c r="G126" s="19" t="str">
        <f t="shared" si="14"/>
        <v/>
      </c>
      <c r="H126" s="51" t="s">
        <v>24</v>
      </c>
      <c r="I126" s="51" t="s">
        <v>369</v>
      </c>
      <c r="K126" s="32" t="str">
        <f t="shared" si="10"/>
        <v/>
      </c>
      <c r="L126" s="32" t="str">
        <f t="shared" si="11"/>
        <v/>
      </c>
      <c r="M126" s="32" t="str">
        <f t="shared" si="12"/>
        <v/>
      </c>
    </row>
    <row r="127" spans="2:13" x14ac:dyDescent="0.2">
      <c r="B127" s="56" t="s">
        <v>62</v>
      </c>
      <c r="C127" s="56" t="s">
        <v>29</v>
      </c>
      <c r="D127" s="94" t="s">
        <v>30</v>
      </c>
      <c r="E127" s="19">
        <v>169</v>
      </c>
      <c r="F127" s="73"/>
      <c r="G127" s="19" t="str">
        <f t="shared" si="14"/>
        <v/>
      </c>
      <c r="H127" s="51" t="s">
        <v>24</v>
      </c>
      <c r="I127" s="57" t="s">
        <v>412</v>
      </c>
      <c r="K127" s="32" t="str">
        <f t="shared" si="10"/>
        <v/>
      </c>
      <c r="L127" s="32" t="str">
        <f t="shared" si="11"/>
        <v/>
      </c>
      <c r="M127" s="32" t="str">
        <f t="shared" si="12"/>
        <v/>
      </c>
    </row>
    <row r="128" spans="2:13" x14ac:dyDescent="0.2">
      <c r="B128" s="56" t="s">
        <v>61</v>
      </c>
      <c r="C128" s="56" t="s">
        <v>29</v>
      </c>
      <c r="D128" s="99" t="s">
        <v>31</v>
      </c>
      <c r="E128" s="19">
        <v>163</v>
      </c>
      <c r="F128" s="73"/>
      <c r="G128" s="19" t="str">
        <f t="shared" si="14"/>
        <v/>
      </c>
      <c r="H128" s="51" t="s">
        <v>24</v>
      </c>
      <c r="I128" s="57" t="s">
        <v>412</v>
      </c>
      <c r="K128" s="32" t="str">
        <f t="shared" si="10"/>
        <v/>
      </c>
      <c r="L128" s="32" t="str">
        <f t="shared" si="11"/>
        <v/>
      </c>
      <c r="M128" s="32" t="str">
        <f t="shared" si="12"/>
        <v/>
      </c>
    </row>
    <row r="129" spans="2:13" x14ac:dyDescent="0.2">
      <c r="B129" s="56" t="s">
        <v>96</v>
      </c>
      <c r="C129" s="56" t="s">
        <v>45</v>
      </c>
      <c r="D129" s="94" t="s">
        <v>44</v>
      </c>
      <c r="E129" s="19">
        <v>24</v>
      </c>
      <c r="F129" s="73"/>
      <c r="G129" s="19" t="str">
        <f t="shared" si="14"/>
        <v/>
      </c>
      <c r="H129" s="54"/>
      <c r="I129" s="55"/>
      <c r="K129" s="32" t="str">
        <f t="shared" si="10"/>
        <v/>
      </c>
      <c r="L129" s="32" t="str">
        <f t="shared" si="11"/>
        <v/>
      </c>
      <c r="M129" s="32" t="str">
        <f t="shared" si="12"/>
        <v/>
      </c>
    </row>
    <row r="130" spans="2:13" x14ac:dyDescent="0.2">
      <c r="B130" s="56" t="s">
        <v>95</v>
      </c>
      <c r="C130" s="56" t="s">
        <v>5</v>
      </c>
      <c r="D130" s="91">
        <v>241016</v>
      </c>
      <c r="E130" s="19">
        <v>33</v>
      </c>
      <c r="F130" s="73"/>
      <c r="G130" s="19" t="str">
        <f t="shared" si="14"/>
        <v/>
      </c>
      <c r="H130" s="54"/>
      <c r="I130" s="55"/>
      <c r="K130" s="32" t="str">
        <f t="shared" si="10"/>
        <v/>
      </c>
      <c r="L130" s="32" t="str">
        <f t="shared" si="11"/>
        <v/>
      </c>
      <c r="M130" s="32" t="str">
        <f t="shared" si="12"/>
        <v/>
      </c>
    </row>
    <row r="131" spans="2:13" x14ac:dyDescent="0.2">
      <c r="B131" s="56" t="s">
        <v>63</v>
      </c>
      <c r="C131" s="56" t="s">
        <v>5</v>
      </c>
      <c r="D131" s="94" t="s">
        <v>218</v>
      </c>
      <c r="E131" s="19">
        <v>299</v>
      </c>
      <c r="F131" s="73"/>
      <c r="G131" s="19" t="str">
        <f t="shared" si="14"/>
        <v/>
      </c>
      <c r="H131" s="54" t="s">
        <v>19</v>
      </c>
      <c r="I131" s="54" t="s">
        <v>371</v>
      </c>
      <c r="K131" s="32" t="str">
        <f t="shared" ref="K131:K154" si="15">IF($C131="Eaton",$G131,"")</f>
        <v/>
      </c>
      <c r="L131" s="32" t="str">
        <f t="shared" ref="L131:L154" si="16">IF($C131="Danfoss",$G131,"")</f>
        <v/>
      </c>
      <c r="M131" s="32" t="str">
        <f t="shared" ref="M131:M154" si="17">IF(AND(K131="",L131=""),G131,"")</f>
        <v/>
      </c>
    </row>
    <row r="132" spans="2:13" x14ac:dyDescent="0.2">
      <c r="B132" s="56" t="s">
        <v>65</v>
      </c>
      <c r="C132" s="56" t="s">
        <v>45</v>
      </c>
      <c r="D132" s="94" t="s">
        <v>50</v>
      </c>
      <c r="E132" s="19">
        <v>155</v>
      </c>
      <c r="F132" s="73"/>
      <c r="G132" s="19" t="str">
        <f t="shared" si="14"/>
        <v/>
      </c>
      <c r="H132" s="54" t="s">
        <v>19</v>
      </c>
      <c r="I132" s="54" t="s">
        <v>371</v>
      </c>
      <c r="K132" s="32" t="str">
        <f t="shared" si="15"/>
        <v/>
      </c>
      <c r="L132" s="32" t="str">
        <f t="shared" si="16"/>
        <v/>
      </c>
      <c r="M132" s="32" t="str">
        <f t="shared" si="17"/>
        <v/>
      </c>
    </row>
    <row r="133" spans="2:13" x14ac:dyDescent="0.2">
      <c r="B133" s="56" t="s">
        <v>64</v>
      </c>
      <c r="C133" s="56" t="s">
        <v>5</v>
      </c>
      <c r="D133" s="91" t="s">
        <v>217</v>
      </c>
      <c r="E133" s="19">
        <v>299</v>
      </c>
      <c r="F133" s="73"/>
      <c r="G133" s="19" t="str">
        <f t="shared" si="14"/>
        <v/>
      </c>
      <c r="H133" s="54" t="s">
        <v>19</v>
      </c>
      <c r="I133" s="54" t="s">
        <v>371</v>
      </c>
      <c r="K133" s="32" t="str">
        <f t="shared" si="15"/>
        <v/>
      </c>
      <c r="L133" s="32" t="str">
        <f t="shared" si="16"/>
        <v/>
      </c>
      <c r="M133" s="32" t="str">
        <f t="shared" si="17"/>
        <v/>
      </c>
    </row>
    <row r="134" spans="2:13" x14ac:dyDescent="0.2">
      <c r="B134" s="56" t="s">
        <v>66</v>
      </c>
      <c r="C134" s="56" t="s">
        <v>29</v>
      </c>
      <c r="D134" s="91" t="s">
        <v>7</v>
      </c>
      <c r="E134" s="19">
        <v>56</v>
      </c>
      <c r="F134" s="73"/>
      <c r="G134" s="19" t="str">
        <f t="shared" si="14"/>
        <v/>
      </c>
      <c r="H134" s="54" t="s">
        <v>18</v>
      </c>
      <c r="I134" s="54"/>
      <c r="K134" s="32" t="str">
        <f t="shared" si="15"/>
        <v/>
      </c>
      <c r="L134" s="32" t="str">
        <f t="shared" si="16"/>
        <v/>
      </c>
      <c r="M134" s="32" t="str">
        <f t="shared" si="17"/>
        <v/>
      </c>
    </row>
    <row r="135" spans="2:13" x14ac:dyDescent="0.2">
      <c r="B135" s="56" t="s">
        <v>67</v>
      </c>
      <c r="C135" s="56" t="s">
        <v>29</v>
      </c>
      <c r="D135" s="91" t="s">
        <v>411</v>
      </c>
      <c r="E135" s="19">
        <v>41</v>
      </c>
      <c r="F135" s="73"/>
      <c r="G135" s="19" t="str">
        <f t="shared" si="14"/>
        <v/>
      </c>
      <c r="H135" s="54" t="s">
        <v>19</v>
      </c>
      <c r="I135" s="55"/>
      <c r="K135" s="32" t="str">
        <f t="shared" si="15"/>
        <v/>
      </c>
      <c r="L135" s="32" t="str">
        <f t="shared" si="16"/>
        <v/>
      </c>
      <c r="M135" s="32" t="str">
        <f t="shared" si="17"/>
        <v/>
      </c>
    </row>
    <row r="136" spans="2:13" x14ac:dyDescent="0.2">
      <c r="B136" s="56" t="s">
        <v>68</v>
      </c>
      <c r="C136" s="56" t="s">
        <v>29</v>
      </c>
      <c r="D136" s="91" t="s">
        <v>12</v>
      </c>
      <c r="E136" s="19">
        <v>37</v>
      </c>
      <c r="F136" s="73"/>
      <c r="G136" s="19" t="str">
        <f t="shared" si="14"/>
        <v/>
      </c>
      <c r="H136" s="54" t="s">
        <v>19</v>
      </c>
      <c r="I136" s="55"/>
      <c r="K136" s="32" t="str">
        <f t="shared" si="15"/>
        <v/>
      </c>
      <c r="L136" s="32" t="str">
        <f t="shared" si="16"/>
        <v/>
      </c>
      <c r="M136" s="32" t="str">
        <f t="shared" si="17"/>
        <v/>
      </c>
    </row>
    <row r="137" spans="2:13" x14ac:dyDescent="0.2">
      <c r="B137" s="56" t="s">
        <v>69</v>
      </c>
      <c r="C137" s="56" t="s">
        <v>29</v>
      </c>
      <c r="D137" s="91" t="s">
        <v>3</v>
      </c>
      <c r="E137" s="19">
        <v>66</v>
      </c>
      <c r="F137" s="73"/>
      <c r="G137" s="19" t="str">
        <f t="shared" si="14"/>
        <v/>
      </c>
      <c r="H137" s="54" t="s">
        <v>18</v>
      </c>
      <c r="I137" s="55"/>
      <c r="K137" s="32" t="str">
        <f t="shared" si="15"/>
        <v/>
      </c>
      <c r="L137" s="32" t="str">
        <f t="shared" si="16"/>
        <v/>
      </c>
      <c r="M137" s="32" t="str">
        <f t="shared" si="17"/>
        <v/>
      </c>
    </row>
    <row r="138" spans="2:13" x14ac:dyDescent="0.2">
      <c r="B138" s="56" t="s">
        <v>70</v>
      </c>
      <c r="C138" s="56" t="s">
        <v>29</v>
      </c>
      <c r="D138" s="91" t="s">
        <v>32</v>
      </c>
      <c r="E138" s="19">
        <v>22</v>
      </c>
      <c r="F138" s="73"/>
      <c r="G138" s="19" t="str">
        <f t="shared" si="14"/>
        <v/>
      </c>
      <c r="H138" s="54" t="s">
        <v>23</v>
      </c>
      <c r="I138" s="55"/>
      <c r="K138" s="32" t="str">
        <f t="shared" si="15"/>
        <v/>
      </c>
      <c r="L138" s="32" t="str">
        <f t="shared" si="16"/>
        <v/>
      </c>
      <c r="M138" s="32" t="str">
        <f t="shared" si="17"/>
        <v/>
      </c>
    </row>
    <row r="139" spans="2:13" x14ac:dyDescent="0.2">
      <c r="B139" s="56" t="s">
        <v>72</v>
      </c>
      <c r="C139" s="56" t="s">
        <v>29</v>
      </c>
      <c r="D139" s="91" t="s">
        <v>4</v>
      </c>
      <c r="E139" s="19">
        <v>65</v>
      </c>
      <c r="F139" s="73"/>
      <c r="G139" s="19" t="str">
        <f t="shared" si="14"/>
        <v/>
      </c>
      <c r="H139" s="54" t="s">
        <v>19</v>
      </c>
      <c r="I139" s="57" t="s">
        <v>381</v>
      </c>
      <c r="K139" s="32" t="str">
        <f t="shared" si="15"/>
        <v/>
      </c>
      <c r="L139" s="32" t="str">
        <f t="shared" si="16"/>
        <v/>
      </c>
      <c r="M139" s="32" t="str">
        <f t="shared" si="17"/>
        <v/>
      </c>
    </row>
    <row r="140" spans="2:13" x14ac:dyDescent="0.2">
      <c r="B140" s="56" t="s">
        <v>73</v>
      </c>
      <c r="C140" s="56" t="s">
        <v>29</v>
      </c>
      <c r="D140" s="91" t="s">
        <v>34</v>
      </c>
      <c r="E140" s="19">
        <v>98</v>
      </c>
      <c r="F140" s="73"/>
      <c r="G140" s="19" t="str">
        <f t="shared" si="14"/>
        <v/>
      </c>
      <c r="H140" s="54" t="s">
        <v>19</v>
      </c>
      <c r="I140" s="57" t="s">
        <v>382</v>
      </c>
      <c r="K140" s="32" t="str">
        <f t="shared" si="15"/>
        <v/>
      </c>
      <c r="L140" s="32" t="str">
        <f t="shared" si="16"/>
        <v/>
      </c>
      <c r="M140" s="32" t="str">
        <f t="shared" si="17"/>
        <v/>
      </c>
    </row>
    <row r="141" spans="2:13" x14ac:dyDescent="0.2">
      <c r="B141" s="56" t="s">
        <v>58</v>
      </c>
      <c r="C141" s="56" t="s">
        <v>29</v>
      </c>
      <c r="D141" s="91" t="s">
        <v>2</v>
      </c>
      <c r="E141" s="19">
        <v>54</v>
      </c>
      <c r="F141" s="73"/>
      <c r="G141" s="19" t="str">
        <f t="shared" si="14"/>
        <v/>
      </c>
      <c r="H141" s="54" t="s">
        <v>19</v>
      </c>
      <c r="I141" s="57" t="s">
        <v>381</v>
      </c>
      <c r="K141" s="32" t="str">
        <f t="shared" si="15"/>
        <v/>
      </c>
      <c r="L141" s="32" t="str">
        <f t="shared" si="16"/>
        <v/>
      </c>
      <c r="M141" s="32" t="str">
        <f t="shared" si="17"/>
        <v/>
      </c>
    </row>
    <row r="142" spans="2:13" x14ac:dyDescent="0.2">
      <c r="B142" s="56" t="s">
        <v>71</v>
      </c>
      <c r="C142" s="56" t="s">
        <v>29</v>
      </c>
      <c r="D142" s="91" t="s">
        <v>1</v>
      </c>
      <c r="E142" s="19">
        <v>50</v>
      </c>
      <c r="F142" s="73"/>
      <c r="G142" s="19" t="str">
        <f t="shared" si="14"/>
        <v/>
      </c>
      <c r="H142" s="54" t="s">
        <v>19</v>
      </c>
      <c r="I142" s="57" t="s">
        <v>381</v>
      </c>
      <c r="K142" s="32" t="str">
        <f t="shared" si="15"/>
        <v/>
      </c>
      <c r="L142" s="32" t="str">
        <f t="shared" si="16"/>
        <v/>
      </c>
      <c r="M142" s="32" t="str">
        <f t="shared" si="17"/>
        <v/>
      </c>
    </row>
    <row r="143" spans="2:13" x14ac:dyDescent="0.2">
      <c r="B143" s="56" t="s">
        <v>56</v>
      </c>
      <c r="C143" s="56" t="s">
        <v>29</v>
      </c>
      <c r="D143" s="91" t="s">
        <v>10</v>
      </c>
      <c r="E143" s="19">
        <v>45</v>
      </c>
      <c r="F143" s="73"/>
      <c r="G143" s="19" t="str">
        <f t="shared" si="14"/>
        <v/>
      </c>
      <c r="H143" s="54" t="s">
        <v>18</v>
      </c>
      <c r="I143" s="57" t="s">
        <v>381</v>
      </c>
      <c r="K143" s="32" t="str">
        <f t="shared" si="15"/>
        <v/>
      </c>
      <c r="L143" s="32" t="str">
        <f t="shared" si="16"/>
        <v/>
      </c>
      <c r="M143" s="32" t="str">
        <f t="shared" si="17"/>
        <v/>
      </c>
    </row>
    <row r="144" spans="2:13" x14ac:dyDescent="0.2">
      <c r="B144" s="56" t="s">
        <v>57</v>
      </c>
      <c r="C144" s="56" t="s">
        <v>29</v>
      </c>
      <c r="D144" s="91" t="s">
        <v>11</v>
      </c>
      <c r="E144" s="19">
        <v>55</v>
      </c>
      <c r="F144" s="73"/>
      <c r="G144" s="19" t="str">
        <f t="shared" si="14"/>
        <v/>
      </c>
      <c r="H144" s="54" t="s">
        <v>20</v>
      </c>
      <c r="I144" s="57" t="s">
        <v>381</v>
      </c>
      <c r="K144" s="32" t="str">
        <f t="shared" si="15"/>
        <v/>
      </c>
      <c r="L144" s="32" t="str">
        <f t="shared" si="16"/>
        <v/>
      </c>
      <c r="M144" s="32" t="str">
        <f t="shared" si="17"/>
        <v/>
      </c>
    </row>
    <row r="145" spans="2:13" x14ac:dyDescent="0.2">
      <c r="B145" s="49" t="s">
        <v>348</v>
      </c>
      <c r="C145" s="56" t="s">
        <v>29</v>
      </c>
      <c r="D145" s="91" t="s">
        <v>15</v>
      </c>
      <c r="E145" s="19">
        <v>85</v>
      </c>
      <c r="F145" s="73"/>
      <c r="G145" s="19" t="str">
        <f t="shared" si="14"/>
        <v/>
      </c>
      <c r="H145" s="54" t="s">
        <v>20</v>
      </c>
      <c r="I145" s="57" t="s">
        <v>383</v>
      </c>
      <c r="K145" s="32" t="str">
        <f t="shared" si="15"/>
        <v/>
      </c>
      <c r="L145" s="32" t="str">
        <f t="shared" si="16"/>
        <v/>
      </c>
      <c r="M145" s="32" t="str">
        <f t="shared" si="17"/>
        <v/>
      </c>
    </row>
    <row r="146" spans="2:13" x14ac:dyDescent="0.2">
      <c r="B146" s="49" t="s">
        <v>351</v>
      </c>
      <c r="C146" s="56" t="s">
        <v>29</v>
      </c>
      <c r="D146" s="91" t="s">
        <v>338</v>
      </c>
      <c r="E146" s="19">
        <v>97</v>
      </c>
      <c r="F146" s="73"/>
      <c r="G146" s="19" t="str">
        <f t="shared" si="14"/>
        <v/>
      </c>
      <c r="H146" s="54" t="s">
        <v>20</v>
      </c>
      <c r="I146" s="57" t="s">
        <v>383</v>
      </c>
      <c r="K146" s="32" t="str">
        <f t="shared" si="15"/>
        <v/>
      </c>
      <c r="L146" s="32" t="str">
        <f t="shared" si="16"/>
        <v/>
      </c>
      <c r="M146" s="32" t="str">
        <f t="shared" si="17"/>
        <v/>
      </c>
    </row>
    <row r="147" spans="2:13" x14ac:dyDescent="0.2">
      <c r="B147" s="49" t="s">
        <v>349</v>
      </c>
      <c r="C147" s="56" t="s">
        <v>29</v>
      </c>
      <c r="D147" s="91" t="s">
        <v>14</v>
      </c>
      <c r="E147" s="19">
        <v>86</v>
      </c>
      <c r="F147" s="73"/>
      <c r="G147" s="19" t="str">
        <f t="shared" si="14"/>
        <v/>
      </c>
      <c r="H147" s="54" t="s">
        <v>20</v>
      </c>
      <c r="I147" s="57" t="s">
        <v>383</v>
      </c>
      <c r="K147" s="32" t="str">
        <f t="shared" si="15"/>
        <v/>
      </c>
      <c r="L147" s="32" t="str">
        <f t="shared" si="16"/>
        <v/>
      </c>
      <c r="M147" s="32" t="str">
        <f t="shared" si="17"/>
        <v/>
      </c>
    </row>
    <row r="148" spans="2:13" x14ac:dyDescent="0.2">
      <c r="B148" s="49" t="s">
        <v>350</v>
      </c>
      <c r="C148" s="56" t="s">
        <v>29</v>
      </c>
      <c r="D148" s="91" t="s">
        <v>339</v>
      </c>
      <c r="E148" s="19">
        <v>95</v>
      </c>
      <c r="F148" s="73"/>
      <c r="G148" s="19" t="str">
        <f t="shared" si="14"/>
        <v/>
      </c>
      <c r="H148" s="54" t="s">
        <v>20</v>
      </c>
      <c r="I148" s="57" t="s">
        <v>383</v>
      </c>
      <c r="K148" s="32" t="str">
        <f t="shared" si="15"/>
        <v/>
      </c>
      <c r="L148" s="32" t="str">
        <f t="shared" si="16"/>
        <v/>
      </c>
      <c r="M148" s="32" t="str">
        <f t="shared" si="17"/>
        <v/>
      </c>
    </row>
    <row r="149" spans="2:13" x14ac:dyDescent="0.2">
      <c r="B149" s="70" t="s">
        <v>291</v>
      </c>
      <c r="C149" s="56" t="s">
        <v>284</v>
      </c>
      <c r="D149" s="102" t="s">
        <v>286</v>
      </c>
      <c r="E149" s="19">
        <v>15</v>
      </c>
      <c r="F149" s="73"/>
      <c r="G149" s="19" t="str">
        <f t="shared" si="14"/>
        <v/>
      </c>
      <c r="H149" s="55"/>
      <c r="I149" s="57" t="s">
        <v>379</v>
      </c>
      <c r="K149" s="32" t="str">
        <f t="shared" si="15"/>
        <v/>
      </c>
      <c r="L149" s="32" t="str">
        <f t="shared" si="16"/>
        <v/>
      </c>
      <c r="M149" s="32" t="str">
        <f t="shared" si="17"/>
        <v/>
      </c>
    </row>
    <row r="150" spans="2:13" x14ac:dyDescent="0.2">
      <c r="B150" s="70" t="s">
        <v>292</v>
      </c>
      <c r="C150" s="56" t="s">
        <v>284</v>
      </c>
      <c r="D150" s="102" t="s">
        <v>287</v>
      </c>
      <c r="E150" s="19">
        <v>15</v>
      </c>
      <c r="F150" s="73"/>
      <c r="G150" s="19" t="str">
        <f t="shared" si="14"/>
        <v/>
      </c>
      <c r="H150" s="55"/>
      <c r="I150" s="57" t="s">
        <v>379</v>
      </c>
      <c r="K150" s="32" t="str">
        <f t="shared" si="15"/>
        <v/>
      </c>
      <c r="L150" s="32" t="str">
        <f t="shared" si="16"/>
        <v/>
      </c>
      <c r="M150" s="32" t="str">
        <f t="shared" si="17"/>
        <v/>
      </c>
    </row>
    <row r="151" spans="2:13" x14ac:dyDescent="0.2">
      <c r="B151" s="71" t="s">
        <v>285</v>
      </c>
      <c r="C151" s="56" t="s">
        <v>284</v>
      </c>
      <c r="D151" s="99" t="s">
        <v>288</v>
      </c>
      <c r="E151" s="19">
        <v>35</v>
      </c>
      <c r="F151" s="73"/>
      <c r="G151" s="19" t="str">
        <f t="shared" si="14"/>
        <v/>
      </c>
      <c r="H151" s="55"/>
      <c r="I151" s="55"/>
      <c r="K151" s="32" t="str">
        <f t="shared" si="15"/>
        <v/>
      </c>
      <c r="L151" s="32" t="str">
        <f t="shared" si="16"/>
        <v/>
      </c>
      <c r="M151" s="32" t="str">
        <f t="shared" si="17"/>
        <v/>
      </c>
    </row>
    <row r="152" spans="2:13" x14ac:dyDescent="0.2">
      <c r="B152" s="59" t="s">
        <v>297</v>
      </c>
      <c r="C152" s="49" t="s">
        <v>302</v>
      </c>
      <c r="D152" s="95">
        <v>11044546</v>
      </c>
      <c r="E152" s="19">
        <v>235</v>
      </c>
      <c r="F152" s="73"/>
      <c r="G152" s="19" t="str">
        <f t="shared" si="14"/>
        <v/>
      </c>
      <c r="H152" s="54"/>
      <c r="I152" s="57" t="s">
        <v>372</v>
      </c>
      <c r="K152" s="32" t="str">
        <f t="shared" si="15"/>
        <v/>
      </c>
      <c r="L152" s="32" t="str">
        <f t="shared" si="16"/>
        <v/>
      </c>
      <c r="M152" s="32" t="str">
        <f t="shared" si="17"/>
        <v/>
      </c>
    </row>
    <row r="153" spans="2:13" x14ac:dyDescent="0.2">
      <c r="B153" s="59" t="s">
        <v>298</v>
      </c>
      <c r="C153" s="49" t="s">
        <v>302</v>
      </c>
      <c r="D153" s="95">
        <v>11044547</v>
      </c>
      <c r="E153" s="19">
        <v>182</v>
      </c>
      <c r="F153" s="73"/>
      <c r="G153" s="19" t="str">
        <f t="shared" si="14"/>
        <v/>
      </c>
      <c r="H153" s="54"/>
      <c r="I153" s="57" t="s">
        <v>372</v>
      </c>
      <c r="K153" s="32" t="str">
        <f t="shared" si="15"/>
        <v/>
      </c>
      <c r="L153" s="32" t="str">
        <f t="shared" si="16"/>
        <v/>
      </c>
      <c r="M153" s="32" t="str">
        <f t="shared" si="17"/>
        <v/>
      </c>
    </row>
    <row r="154" spans="2:13" x14ac:dyDescent="0.2">
      <c r="B154" s="59" t="s">
        <v>296</v>
      </c>
      <c r="C154" s="49" t="s">
        <v>302</v>
      </c>
      <c r="D154" s="95">
        <v>11044545</v>
      </c>
      <c r="E154" s="19">
        <v>182</v>
      </c>
      <c r="F154" s="73"/>
      <c r="G154" s="19" t="str">
        <f t="shared" si="14"/>
        <v/>
      </c>
      <c r="H154" s="54"/>
      <c r="I154" s="57" t="s">
        <v>372</v>
      </c>
      <c r="K154" s="32" t="str">
        <f t="shared" si="15"/>
        <v/>
      </c>
      <c r="L154" s="32" t="str">
        <f t="shared" si="16"/>
        <v/>
      </c>
      <c r="M154" s="32" t="str">
        <f t="shared" si="17"/>
        <v/>
      </c>
    </row>
    <row r="155" spans="2:13" x14ac:dyDescent="0.2">
      <c r="E155" s="35"/>
      <c r="G155" s="35"/>
      <c r="H155" s="35"/>
      <c r="I155" s="35"/>
    </row>
    <row r="156" spans="2:13" x14ac:dyDescent="0.2">
      <c r="E156" s="35"/>
      <c r="G156" s="35"/>
      <c r="I156" s="35"/>
    </row>
    <row r="157" spans="2:13" x14ac:dyDescent="0.2">
      <c r="E157" s="35"/>
      <c r="G157" s="35"/>
      <c r="I157" s="35"/>
    </row>
    <row r="158" spans="2:13" x14ac:dyDescent="0.2">
      <c r="E158" s="35"/>
      <c r="G158" s="35"/>
      <c r="H158" s="35"/>
      <c r="I158" s="35"/>
    </row>
    <row r="159" spans="2:13" x14ac:dyDescent="0.2">
      <c r="B159" s="35"/>
      <c r="C159" s="35"/>
      <c r="D159" s="35"/>
      <c r="G159" s="35"/>
      <c r="H159" s="35"/>
      <c r="I159" s="35"/>
    </row>
    <row r="161" spans="2:4" x14ac:dyDescent="0.2">
      <c r="B161" s="35"/>
      <c r="C161" s="35"/>
      <c r="D161" s="35"/>
    </row>
    <row r="166" spans="2:4" x14ac:dyDescent="0.2">
      <c r="B166" s="35"/>
      <c r="C166" s="35"/>
      <c r="D166" s="35"/>
    </row>
    <row r="197" spans="6:6" x14ac:dyDescent="0.2">
      <c r="F197" s="72"/>
    </row>
    <row r="198" spans="6:6" x14ac:dyDescent="0.2">
      <c r="F198" s="72"/>
    </row>
    <row r="199" spans="6:6" x14ac:dyDescent="0.2">
      <c r="F199" s="72"/>
    </row>
    <row r="200" spans="6:6" x14ac:dyDescent="0.2">
      <c r="F200" s="72"/>
    </row>
    <row r="201" spans="6:6" x14ac:dyDescent="0.2">
      <c r="F201" s="72"/>
    </row>
    <row r="202" spans="6:6" x14ac:dyDescent="0.2">
      <c r="F202" s="72"/>
    </row>
  </sheetData>
  <sheetProtection algorithmName="SHA-512" hashValue="FIxupmwn6S9wSYI69znbKhVMw5JCaRdbXQfWEKLkCJPCup0bp0fS8uejCjboobl8zv53SLB1cF1OmuHIBucRSA==" saltValue="H3+mW9YSJFkA3jXydLJIRQ==" spinCount="100000" sheet="1" objects="1" scenarios="1" insertHyperlinks="0" selectLockedCells="1"/>
  <sortState xmlns:xlrd2="http://schemas.microsoft.com/office/spreadsheetml/2017/richdata2" ref="B31:M154">
    <sortCondition ref="B31:B154"/>
  </sortState>
  <mergeCells count="15">
    <mergeCell ref="C2:G4"/>
    <mergeCell ref="I22:I23"/>
    <mergeCell ref="H27:I27"/>
    <mergeCell ref="H8:I8"/>
    <mergeCell ref="H9:I9"/>
    <mergeCell ref="H10:I10"/>
    <mergeCell ref="H11:I11"/>
    <mergeCell ref="H12:I12"/>
    <mergeCell ref="H14:I14"/>
    <mergeCell ref="H15:I15"/>
    <mergeCell ref="H16:I16"/>
    <mergeCell ref="H17:I17"/>
    <mergeCell ref="H18:I18"/>
    <mergeCell ref="H19:I19"/>
    <mergeCell ref="H20:I20"/>
  </mergeCells>
  <conditionalFormatting sqref="H25">
    <cfRule type="cellIs" dxfId="4" priority="5" operator="greaterThan">
      <formula>4000</formula>
    </cfRule>
  </conditionalFormatting>
  <conditionalFormatting sqref="H22:H23">
    <cfRule type="cellIs" dxfId="3" priority="4" operator="greaterThan">
      <formula>3000</formula>
    </cfRule>
  </conditionalFormatting>
  <conditionalFormatting sqref="H24">
    <cfRule type="cellIs" dxfId="2" priority="3" operator="greaterThan">
      <formula>1000</formula>
    </cfRule>
  </conditionalFormatting>
  <conditionalFormatting sqref="H27">
    <cfRule type="containsText" dxfId="1" priority="1" operator="containsText" text="*">
      <formula>NOT(ISERROR(SEARCH("*",H27)))</formula>
    </cfRule>
    <cfRule type="containsText" dxfId="0" priority="2" operator="containsText" text="%">
      <formula>NOT(ISERROR(SEARCH("%",H27)))</formula>
    </cfRule>
  </conditionalFormatting>
  <hyperlinks>
    <hyperlink ref="E5" r:id="rId1" xr:uid="{0E01EE34-083C-4D03-BDC8-37D1834ACE1B}"/>
    <hyperlink ref="E6" r:id="rId2" xr:uid="{6F516693-B5FC-48B9-8B44-9372A0D884B7}"/>
    <hyperlink ref="B94:B98" location="'Hose Assembly'!A1" display="Hose 1 (Refer to &quot;Hose Assembly&quot; tab)" xr:uid="{2759316D-F0E6-42D3-A194-74A72509D500}"/>
    <hyperlink ref="B104" location="'Hose Assembly'!A1" display="Hose 1 (Refer to &quot;Hose Assembly&quot; tab)" xr:uid="{4AD93C20-0C0A-4559-8C70-E2E34D378A81}"/>
    <hyperlink ref="B105:B108" location="'Hose Assembly'!A1" display="Hose 2 (Refer to &quot;Hose Assembly&quot; tab)" xr:uid="{99FA98A2-FA32-48A8-ADA1-073E87E9CE4B}"/>
  </hyperlinks>
  <pageMargins left="0.25" right="0.25" top="0.75" bottom="0.75" header="0.3" footer="0.3"/>
  <pageSetup scale="79"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V39"/>
  <sheetViews>
    <sheetView showGridLines="0" workbookViewId="0">
      <selection activeCell="B29" sqref="B29"/>
    </sheetView>
  </sheetViews>
  <sheetFormatPr defaultRowHeight="12.75" x14ac:dyDescent="0.2"/>
  <cols>
    <col min="1" max="1" width="15.140625" style="32" customWidth="1"/>
    <col min="2" max="2" width="35.7109375" style="32" customWidth="1"/>
    <col min="3" max="3" width="11.7109375" style="32" customWidth="1"/>
    <col min="4" max="4" width="35.7109375" style="32" customWidth="1"/>
    <col min="5" max="5" width="32.140625" style="32" customWidth="1"/>
    <col min="6" max="6" width="8.140625" style="32" customWidth="1"/>
    <col min="7" max="10" width="11.7109375" style="32" customWidth="1"/>
    <col min="11" max="11" width="34.85546875" style="32" hidden="1" customWidth="1"/>
    <col min="12" max="21" width="11.7109375" style="32" hidden="1" customWidth="1"/>
    <col min="22" max="22" width="11.7109375" style="32" customWidth="1"/>
    <col min="23" max="23" width="9.140625" style="32" customWidth="1"/>
    <col min="24" max="16384" width="9.140625" style="32"/>
  </cols>
  <sheetData>
    <row r="1" spans="1:11" x14ac:dyDescent="0.2">
      <c r="A1" s="74"/>
    </row>
    <row r="3" spans="1:11" x14ac:dyDescent="0.2">
      <c r="A3" s="35"/>
    </row>
    <row r="4" spans="1:11" x14ac:dyDescent="0.2">
      <c r="A4" s="35"/>
    </row>
    <row r="9" spans="1:11" x14ac:dyDescent="0.2">
      <c r="A9" s="35"/>
      <c r="K9" s="35"/>
    </row>
    <row r="10" spans="1:11" x14ac:dyDescent="0.2">
      <c r="K10" s="35"/>
    </row>
    <row r="21" spans="1:22" x14ac:dyDescent="0.2">
      <c r="O21" s="35"/>
    </row>
    <row r="22" spans="1:22" ht="27" customHeight="1" x14ac:dyDescent="0.2">
      <c r="B22" s="75" t="s">
        <v>193</v>
      </c>
      <c r="C22" s="75" t="s">
        <v>194</v>
      </c>
      <c r="D22" s="75" t="s">
        <v>195</v>
      </c>
      <c r="E22" s="45" t="s">
        <v>196</v>
      </c>
      <c r="F22" s="45" t="s">
        <v>97</v>
      </c>
      <c r="K22" s="35" t="s">
        <v>76</v>
      </c>
      <c r="L22" s="35" t="s">
        <v>197</v>
      </c>
      <c r="M22" s="35" t="s">
        <v>97</v>
      </c>
      <c r="O22" s="35" t="s">
        <v>205</v>
      </c>
      <c r="P22" s="35" t="s">
        <v>207</v>
      </c>
      <c r="Q22" s="35" t="s">
        <v>200</v>
      </c>
      <c r="R22" s="35" t="s">
        <v>206</v>
      </c>
      <c r="S22" s="35" t="s">
        <v>208</v>
      </c>
      <c r="T22" s="35" t="s">
        <v>209</v>
      </c>
      <c r="U22" s="35" t="s">
        <v>212</v>
      </c>
    </row>
    <row r="23" spans="1:22" x14ac:dyDescent="0.2">
      <c r="A23" s="76" t="s">
        <v>189</v>
      </c>
      <c r="B23" s="7"/>
      <c r="C23" s="8"/>
      <c r="D23" s="7"/>
      <c r="E23" s="9" t="str">
        <f>IF(ISNA(U23),"",CONCATENATE("GH663-6-",O23,"-",R23,"-",C23,""""))</f>
        <v/>
      </c>
      <c r="F23" s="10">
        <f t="shared" ref="F23:F26" si="0">IF(ISNA(T23),0,T23)</f>
        <v>0</v>
      </c>
      <c r="K23" s="35" t="s">
        <v>203</v>
      </c>
      <c r="L23" s="35" t="s">
        <v>213</v>
      </c>
      <c r="M23" s="77">
        <v>10</v>
      </c>
      <c r="N23" s="77"/>
      <c r="O23" s="78" t="e">
        <f>INDEX(HoseEnds,MATCH(B23,HoseMATCH,0),2)</f>
        <v>#N/A</v>
      </c>
      <c r="P23" s="78" t="e">
        <f>INDEX(HoseEnds,MATCH(B23,HoseMATCH,0),3)</f>
        <v>#N/A</v>
      </c>
      <c r="Q23" s="79">
        <f>ROUNDUP(C23*$M$29,0)</f>
        <v>0</v>
      </c>
      <c r="R23" s="78" t="e">
        <f>INDEX(HoseEnds,MATCH(D23,HoseMATCH,0),2)</f>
        <v>#N/A</v>
      </c>
      <c r="S23" s="78" t="e">
        <f>INDEX(HoseEnds,MATCH(D23,HoseMATCH,0),3)</f>
        <v>#N/A</v>
      </c>
      <c r="T23" s="79" t="e">
        <f>ROUNDUP(P23+Q23+S23,0)</f>
        <v>#N/A</v>
      </c>
      <c r="U23" s="78" t="e">
        <f>CONCATENATE("GH663-6-","-",O23,"-",R23,"-",C23)</f>
        <v>#N/A</v>
      </c>
      <c r="V23" s="77"/>
    </row>
    <row r="24" spans="1:22" x14ac:dyDescent="0.2">
      <c r="A24" s="76" t="s">
        <v>190</v>
      </c>
      <c r="B24" s="7"/>
      <c r="C24" s="8"/>
      <c r="D24" s="7"/>
      <c r="E24" s="9" t="str">
        <f>IF(ISNA(U24),"",CONCATENATE("GH663-6-",O24,"-",R24,"-",C24,""""))</f>
        <v/>
      </c>
      <c r="F24" s="10">
        <f t="shared" si="0"/>
        <v>0</v>
      </c>
      <c r="K24" s="35" t="s">
        <v>204</v>
      </c>
      <c r="L24" s="35" t="s">
        <v>214</v>
      </c>
      <c r="M24" s="77">
        <v>10</v>
      </c>
      <c r="N24" s="77"/>
      <c r="O24" s="78" t="e">
        <f>INDEX(HoseEnds,MATCH(B24,HoseMATCH,0),2)</f>
        <v>#N/A</v>
      </c>
      <c r="P24" s="78" t="e">
        <f>INDEX(HoseEnds,MATCH(B24,HoseMATCH,0),3)</f>
        <v>#N/A</v>
      </c>
      <c r="Q24" s="79">
        <f t="shared" ref="Q24:Q27" si="1">ROUNDUP(C24*$M$29,0)</f>
        <v>0</v>
      </c>
      <c r="R24" s="78" t="e">
        <f>INDEX(HoseEnds,MATCH(D24,HoseMATCH,0),2)</f>
        <v>#N/A</v>
      </c>
      <c r="S24" s="78" t="e">
        <f>INDEX(HoseEnds,MATCH(D24,HoseMATCH,0),3)</f>
        <v>#N/A</v>
      </c>
      <c r="T24" s="79" t="e">
        <f t="shared" ref="T24:T27" si="2">ROUNDUP(P24+Q24+S24,0)</f>
        <v>#N/A</v>
      </c>
      <c r="U24" s="78" t="e">
        <f t="shared" ref="U24:U27" si="3">CONCATENATE("GH663-6-","-",O24,"-",R24,"-",C24)</f>
        <v>#N/A</v>
      </c>
      <c r="V24" s="77"/>
    </row>
    <row r="25" spans="1:22" x14ac:dyDescent="0.2">
      <c r="A25" s="76" t="s">
        <v>191</v>
      </c>
      <c r="B25" s="7"/>
      <c r="C25" s="8"/>
      <c r="D25" s="7"/>
      <c r="E25" s="9" t="str">
        <f>IF(ISNA(U25),"",CONCATENATE("GH663-6-",O25,"-",R25,"-",C25,""""))</f>
        <v/>
      </c>
      <c r="F25" s="10">
        <f t="shared" si="0"/>
        <v>0</v>
      </c>
      <c r="K25" s="35" t="s">
        <v>198</v>
      </c>
      <c r="L25" s="35" t="s">
        <v>215</v>
      </c>
      <c r="M25" s="77">
        <v>20</v>
      </c>
      <c r="N25" s="77"/>
      <c r="O25" s="78" t="e">
        <f>INDEX(HoseEnds,MATCH(B25,HoseMATCH,0),2)</f>
        <v>#N/A</v>
      </c>
      <c r="P25" s="78" t="e">
        <f>INDEX(HoseEnds,MATCH(B25,HoseMATCH,0),3)</f>
        <v>#N/A</v>
      </c>
      <c r="Q25" s="79">
        <f t="shared" si="1"/>
        <v>0</v>
      </c>
      <c r="R25" s="78" t="e">
        <f>INDEX(HoseEnds,MATCH(D25,HoseMATCH,0),2)</f>
        <v>#N/A</v>
      </c>
      <c r="S25" s="78" t="e">
        <f>INDEX(HoseEnds,MATCH(D25,HoseMATCH,0),3)</f>
        <v>#N/A</v>
      </c>
      <c r="T25" s="79" t="e">
        <f t="shared" si="2"/>
        <v>#N/A</v>
      </c>
      <c r="U25" s="78" t="e">
        <f t="shared" si="3"/>
        <v>#N/A</v>
      </c>
      <c r="V25" s="77"/>
    </row>
    <row r="26" spans="1:22" x14ac:dyDescent="0.2">
      <c r="A26" s="76" t="s">
        <v>192</v>
      </c>
      <c r="B26" s="7"/>
      <c r="C26" s="8"/>
      <c r="D26" s="7"/>
      <c r="E26" s="9" t="str">
        <f>IF(ISNA(U26),"",CONCATENATE("GH663-6-",O26,"-",R26,"-",C26,""""))</f>
        <v/>
      </c>
      <c r="F26" s="10">
        <f t="shared" si="0"/>
        <v>0</v>
      </c>
      <c r="K26" s="35" t="s">
        <v>199</v>
      </c>
      <c r="L26" s="35" t="s">
        <v>216</v>
      </c>
      <c r="M26" s="77">
        <v>22</v>
      </c>
      <c r="N26" s="77"/>
      <c r="O26" s="78" t="e">
        <f>INDEX(HoseEnds,MATCH(B26,HoseMATCH,0),2)</f>
        <v>#N/A</v>
      </c>
      <c r="P26" s="78" t="e">
        <f>INDEX(HoseEnds,MATCH(B26,HoseMATCH,0),3)</f>
        <v>#N/A</v>
      </c>
      <c r="Q26" s="79">
        <f t="shared" si="1"/>
        <v>0</v>
      </c>
      <c r="R26" s="78" t="e">
        <f>INDEX(HoseEnds,MATCH(D26,HoseMATCH,0),2)</f>
        <v>#N/A</v>
      </c>
      <c r="S26" s="78" t="e">
        <f>INDEX(HoseEnds,MATCH(D26,HoseMATCH,0),3)</f>
        <v>#N/A</v>
      </c>
      <c r="T26" s="79" t="e">
        <f t="shared" si="2"/>
        <v>#N/A</v>
      </c>
      <c r="U26" s="78" t="e">
        <f t="shared" si="3"/>
        <v>#N/A</v>
      </c>
      <c r="V26" s="77"/>
    </row>
    <row r="27" spans="1:22" x14ac:dyDescent="0.2">
      <c r="A27" s="80" t="s">
        <v>210</v>
      </c>
      <c r="B27" s="7"/>
      <c r="C27" s="8"/>
      <c r="D27" s="7"/>
      <c r="E27" s="9" t="str">
        <f>IF(ISNA(U27),"",CONCATENATE("GH663-6-",O27,"-",R27,"-",C27,""""))</f>
        <v/>
      </c>
      <c r="F27" s="10">
        <f>IF(ISNA(T27),0,T27)</f>
        <v>0</v>
      </c>
      <c r="M27" s="77"/>
      <c r="O27" s="78" t="e">
        <f>INDEX(HoseEnds,MATCH(B27,HoseMATCH,0),2)</f>
        <v>#N/A</v>
      </c>
      <c r="P27" s="78" t="e">
        <f>INDEX(HoseEnds,MATCH(B27,HoseMATCH,0),3)</f>
        <v>#N/A</v>
      </c>
      <c r="Q27" s="79">
        <f t="shared" si="1"/>
        <v>0</v>
      </c>
      <c r="R27" s="78" t="e">
        <f>INDEX(HoseEnds,MATCH(D27,HoseMATCH,0),2)</f>
        <v>#N/A</v>
      </c>
      <c r="S27" s="78" t="e">
        <f>INDEX(HoseEnds,MATCH(D27,HoseMATCH,0),3)</f>
        <v>#N/A</v>
      </c>
      <c r="T27" s="79" t="e">
        <f t="shared" si="2"/>
        <v>#N/A</v>
      </c>
      <c r="U27" s="78" t="e">
        <f t="shared" si="3"/>
        <v>#N/A</v>
      </c>
      <c r="V27" s="77"/>
    </row>
    <row r="28" spans="1:22" x14ac:dyDescent="0.2">
      <c r="M28" s="77"/>
      <c r="V28" s="77"/>
    </row>
    <row r="29" spans="1:22" x14ac:dyDescent="0.2">
      <c r="B29" s="29" t="s">
        <v>415</v>
      </c>
      <c r="K29" s="35" t="s">
        <v>200</v>
      </c>
      <c r="L29" s="35" t="s">
        <v>201</v>
      </c>
      <c r="M29" s="81">
        <v>0.45</v>
      </c>
      <c r="N29" s="82" t="s">
        <v>202</v>
      </c>
      <c r="V29" s="77"/>
    </row>
    <row r="30" spans="1:22" x14ac:dyDescent="0.2">
      <c r="V30" s="77"/>
    </row>
    <row r="31" spans="1:22" x14ac:dyDescent="0.2">
      <c r="N31" s="77"/>
      <c r="V31" s="77"/>
    </row>
    <row r="32" spans="1:22" x14ac:dyDescent="0.2">
      <c r="V32" s="77"/>
    </row>
    <row r="33" spans="11:22" x14ac:dyDescent="0.2">
      <c r="V33" s="77"/>
    </row>
    <row r="36" spans="11:22" x14ac:dyDescent="0.2">
      <c r="K36" s="35"/>
      <c r="M36" s="35"/>
    </row>
    <row r="37" spans="11:22" x14ac:dyDescent="0.2">
      <c r="K37" s="35"/>
      <c r="M37" s="35"/>
    </row>
    <row r="38" spans="11:22" x14ac:dyDescent="0.2">
      <c r="K38" s="35"/>
      <c r="M38" s="35"/>
    </row>
    <row r="39" spans="11:22" x14ac:dyDescent="0.2">
      <c r="K39" s="35"/>
      <c r="M39" s="35"/>
    </row>
  </sheetData>
  <sheetProtection algorithmName="SHA-512" hashValue="mF1CEw1gSKuLMRvp8S2thmQPv0IC7zH+bJMr8SkQ2bHfpMK4IGxnu9m5t/r8SFffn9o/zW8yUp8QbOwAcRpDyw==" saltValue="V2s+CzvXATYx6XfVy4iCBw==" spinCount="100000" sheet="1" selectLockedCells="1"/>
  <dataValidations count="2">
    <dataValidation type="list" allowBlank="1" showInputMessage="1" showErrorMessage="1" promptTitle="Hose End" prompt="Select a hose end from this list" sqref="B23:B27 D23:D27" xr:uid="{00000000-0002-0000-0100-000000000000}">
      <formula1>$K$23:$K$26</formula1>
    </dataValidation>
    <dataValidation type="whole" allowBlank="1" showInputMessage="1" showErrorMessage="1" promptTitle="Hose Length" prompt="Must be a whole number in inches" sqref="C23:C27" xr:uid="{00000000-0002-0000-0100-000001000000}">
      <formula1>6</formula1>
      <formula2>288</formula2>
    </dataValidation>
  </dataValidations>
  <hyperlinks>
    <hyperlink ref="B29" location="'Order Form'!A1" display="Return to Order Form" xr:uid="{42650A3E-8AB5-4D2B-880A-463D07AA3774}"/>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H69"/>
  <sheetViews>
    <sheetView topLeftCell="B4" workbookViewId="0">
      <selection activeCell="C1" sqref="C1"/>
    </sheetView>
  </sheetViews>
  <sheetFormatPr defaultRowHeight="12.75" x14ac:dyDescent="0.2"/>
  <cols>
    <col min="2" max="2" width="71.7109375" customWidth="1"/>
    <col min="3" max="3" width="17.7109375" customWidth="1"/>
    <col min="4" max="4" width="18.85546875" style="12" customWidth="1"/>
    <col min="5" max="5" width="18.140625" customWidth="1"/>
    <col min="6" max="6" width="58" customWidth="1"/>
    <col min="7" max="7" width="33.5703125" customWidth="1"/>
    <col min="8" max="8" width="10.28515625" customWidth="1"/>
    <col min="9" max="9" width="13.7109375" customWidth="1"/>
  </cols>
  <sheetData>
    <row r="1" spans="2:8" x14ac:dyDescent="0.2">
      <c r="B1" t="s">
        <v>152</v>
      </c>
      <c r="C1">
        <v>1797</v>
      </c>
    </row>
    <row r="2" spans="2:8" x14ac:dyDescent="0.2">
      <c r="B2" t="s">
        <v>153</v>
      </c>
    </row>
    <row r="4" spans="2:8" s="1" customFormat="1" ht="38.25" x14ac:dyDescent="0.2">
      <c r="B4" s="16" t="s">
        <v>76</v>
      </c>
      <c r="C4" s="16" t="s">
        <v>9</v>
      </c>
      <c r="D4" s="17" t="s">
        <v>37</v>
      </c>
      <c r="E4" s="16" t="s">
        <v>89</v>
      </c>
      <c r="F4" s="16" t="s">
        <v>83</v>
      </c>
      <c r="G4" s="16" t="s">
        <v>90</v>
      </c>
      <c r="H4" s="16" t="s">
        <v>77</v>
      </c>
    </row>
    <row r="5" spans="2:8" s="11" customFormat="1" x14ac:dyDescent="0.2">
      <c r="B5" s="2" t="s">
        <v>104</v>
      </c>
      <c r="C5" s="5" t="s">
        <v>101</v>
      </c>
      <c r="D5" s="13" t="s">
        <v>105</v>
      </c>
      <c r="E5" s="15"/>
      <c r="F5" s="2" t="s">
        <v>222</v>
      </c>
      <c r="G5" s="2"/>
      <c r="H5" s="2"/>
    </row>
    <row r="6" spans="2:8" x14ac:dyDescent="0.2">
      <c r="B6" s="2" t="s">
        <v>100</v>
      </c>
      <c r="C6" s="5" t="s">
        <v>101</v>
      </c>
      <c r="D6" s="13" t="s">
        <v>108</v>
      </c>
      <c r="E6" s="2"/>
      <c r="F6" s="2" t="s">
        <v>222</v>
      </c>
      <c r="G6" s="2"/>
      <c r="H6" s="2"/>
    </row>
    <row r="7" spans="2:8" x14ac:dyDescent="0.2">
      <c r="B7" s="2" t="s">
        <v>102</v>
      </c>
      <c r="C7" s="5" t="s">
        <v>101</v>
      </c>
      <c r="D7" s="13" t="s">
        <v>103</v>
      </c>
      <c r="E7" s="2"/>
      <c r="F7" s="2" t="s">
        <v>222</v>
      </c>
      <c r="G7" s="2"/>
      <c r="H7" s="2"/>
    </row>
    <row r="8" spans="2:8" x14ac:dyDescent="0.2">
      <c r="B8" s="2" t="s">
        <v>106</v>
      </c>
      <c r="C8" s="5" t="s">
        <v>101</v>
      </c>
      <c r="D8" s="13" t="s">
        <v>107</v>
      </c>
      <c r="E8" s="2"/>
      <c r="F8" s="2" t="s">
        <v>222</v>
      </c>
      <c r="G8" s="2"/>
      <c r="H8" s="2"/>
    </row>
    <row r="9" spans="2:8" x14ac:dyDescent="0.2">
      <c r="B9" s="2" t="s">
        <v>159</v>
      </c>
      <c r="C9" s="5" t="s">
        <v>162</v>
      </c>
      <c r="D9" s="13" t="s">
        <v>154</v>
      </c>
      <c r="E9" s="2"/>
      <c r="F9" s="2" t="s">
        <v>223</v>
      </c>
      <c r="G9" s="2"/>
      <c r="H9" s="2"/>
    </row>
    <row r="10" spans="2:8" x14ac:dyDescent="0.2">
      <c r="B10" s="2" t="s">
        <v>160</v>
      </c>
      <c r="C10" s="5" t="s">
        <v>162</v>
      </c>
      <c r="D10" s="13" t="s">
        <v>156</v>
      </c>
      <c r="E10" s="2"/>
      <c r="F10" s="2" t="s">
        <v>223</v>
      </c>
      <c r="G10" s="2"/>
      <c r="H10" s="2"/>
    </row>
    <row r="11" spans="2:8" s="11" customFormat="1" x14ac:dyDescent="0.2">
      <c r="B11" s="2" t="s">
        <v>158</v>
      </c>
      <c r="C11" s="5" t="s">
        <v>162</v>
      </c>
      <c r="D11" s="13" t="s">
        <v>155</v>
      </c>
      <c r="E11" s="2"/>
      <c r="F11" s="2" t="s">
        <v>223</v>
      </c>
      <c r="G11" s="2"/>
      <c r="H11" s="2"/>
    </row>
    <row r="12" spans="2:8" x14ac:dyDescent="0.2">
      <c r="B12" s="2" t="s">
        <v>161</v>
      </c>
      <c r="C12" s="5" t="s">
        <v>162</v>
      </c>
      <c r="D12" s="13" t="s">
        <v>157</v>
      </c>
      <c r="E12" s="2"/>
      <c r="F12" s="2" t="s">
        <v>223</v>
      </c>
      <c r="G12" s="2"/>
      <c r="H12" s="2"/>
    </row>
    <row r="13" spans="2:8" x14ac:dyDescent="0.2">
      <c r="B13" s="2" t="s">
        <v>51</v>
      </c>
      <c r="C13" s="2" t="s">
        <v>29</v>
      </c>
      <c r="D13" s="13" t="s">
        <v>38</v>
      </c>
      <c r="E13" s="13" t="s">
        <v>16</v>
      </c>
      <c r="F13" s="2"/>
      <c r="G13" s="2"/>
      <c r="H13" s="2" t="s">
        <v>24</v>
      </c>
    </row>
    <row r="14" spans="2:8" x14ac:dyDescent="0.2">
      <c r="B14" s="2" t="s">
        <v>52</v>
      </c>
      <c r="C14" s="2" t="s">
        <v>29</v>
      </c>
      <c r="D14" s="13" t="s">
        <v>17</v>
      </c>
      <c r="E14" s="13" t="s">
        <v>33</v>
      </c>
      <c r="F14" s="2"/>
      <c r="G14" s="2"/>
      <c r="H14" s="2" t="s">
        <v>23</v>
      </c>
    </row>
    <row r="15" spans="2:8" s="11" customFormat="1" x14ac:dyDescent="0.2">
      <c r="B15" s="2" t="s">
        <v>53</v>
      </c>
      <c r="C15" s="2" t="s">
        <v>29</v>
      </c>
      <c r="D15" s="13" t="s">
        <v>8</v>
      </c>
      <c r="E15" s="14"/>
      <c r="F15" s="2"/>
      <c r="G15" s="2"/>
      <c r="H15" s="2"/>
    </row>
    <row r="16" spans="2:8" s="11" customFormat="1" x14ac:dyDescent="0.2">
      <c r="B16" s="2" t="s">
        <v>94</v>
      </c>
      <c r="C16" s="2" t="s">
        <v>29</v>
      </c>
      <c r="D16" s="13" t="s">
        <v>25</v>
      </c>
      <c r="E16" s="14"/>
      <c r="F16" s="20">
        <v>2291.3301000000001</v>
      </c>
      <c r="G16" s="2" t="s">
        <v>289</v>
      </c>
      <c r="H16" s="2"/>
    </row>
    <row r="17" spans="2:8" s="11" customFormat="1" x14ac:dyDescent="0.2">
      <c r="B17" s="2" t="s">
        <v>93</v>
      </c>
      <c r="C17" s="2" t="s">
        <v>29</v>
      </c>
      <c r="D17" s="13" t="s">
        <v>26</v>
      </c>
      <c r="E17" s="14"/>
      <c r="F17" s="20">
        <v>2291.3301000000001</v>
      </c>
      <c r="G17" s="2" t="s">
        <v>289</v>
      </c>
      <c r="H17" s="2"/>
    </row>
    <row r="18" spans="2:8" s="11" customFormat="1" x14ac:dyDescent="0.2">
      <c r="B18" s="2" t="s">
        <v>91</v>
      </c>
      <c r="C18" s="2" t="s">
        <v>29</v>
      </c>
      <c r="D18" s="13" t="s">
        <v>27</v>
      </c>
      <c r="E18" s="14"/>
      <c r="F18" s="20">
        <v>2291.3301000000001</v>
      </c>
      <c r="G18" s="2" t="s">
        <v>289</v>
      </c>
      <c r="H18" s="2"/>
    </row>
    <row r="19" spans="2:8" s="11" customFormat="1" x14ac:dyDescent="0.2">
      <c r="B19" s="2" t="s">
        <v>143</v>
      </c>
      <c r="C19" s="5" t="s">
        <v>28</v>
      </c>
      <c r="D19" s="13" t="s">
        <v>48</v>
      </c>
      <c r="E19" s="2"/>
      <c r="F19" s="20">
        <v>2291.3301000000001</v>
      </c>
      <c r="G19" s="2" t="s">
        <v>289</v>
      </c>
      <c r="H19" s="2"/>
    </row>
    <row r="20" spans="2:8" s="11" customFormat="1" x14ac:dyDescent="0.2">
      <c r="B20" s="2" t="s">
        <v>172</v>
      </c>
      <c r="C20" s="4" t="s">
        <v>29</v>
      </c>
      <c r="D20" s="13" t="s">
        <v>166</v>
      </c>
      <c r="E20" s="2"/>
      <c r="F20" s="2" t="s">
        <v>220</v>
      </c>
      <c r="G20" s="2"/>
      <c r="H20" s="2"/>
    </row>
    <row r="21" spans="2:8" s="11" customFormat="1" x14ac:dyDescent="0.2">
      <c r="B21" s="2" t="s">
        <v>169</v>
      </c>
      <c r="C21" s="4" t="s">
        <v>29</v>
      </c>
      <c r="D21" s="13" t="s">
        <v>163</v>
      </c>
      <c r="E21" s="2"/>
      <c r="F21" s="2" t="s">
        <v>220</v>
      </c>
      <c r="G21" s="2"/>
      <c r="H21" s="2"/>
    </row>
    <row r="22" spans="2:8" x14ac:dyDescent="0.2">
      <c r="B22" s="2" t="s">
        <v>171</v>
      </c>
      <c r="C22" s="4" t="s">
        <v>29</v>
      </c>
      <c r="D22" s="13" t="s">
        <v>165</v>
      </c>
      <c r="E22" s="2"/>
      <c r="F22" s="2" t="s">
        <v>220</v>
      </c>
      <c r="G22" s="2"/>
      <c r="H22" s="2"/>
    </row>
    <row r="23" spans="2:8" x14ac:dyDescent="0.2">
      <c r="B23" s="2" t="s">
        <v>170</v>
      </c>
      <c r="C23" s="4" t="s">
        <v>29</v>
      </c>
      <c r="D23" s="13" t="s">
        <v>164</v>
      </c>
      <c r="E23" s="2"/>
      <c r="F23" s="2" t="s">
        <v>220</v>
      </c>
      <c r="G23" s="2"/>
      <c r="H23" s="2"/>
    </row>
    <row r="24" spans="2:8" x14ac:dyDescent="0.2">
      <c r="B24" s="2" t="s">
        <v>173</v>
      </c>
      <c r="C24" s="4" t="s">
        <v>29</v>
      </c>
      <c r="D24" s="13" t="s">
        <v>167</v>
      </c>
      <c r="E24" s="2"/>
      <c r="F24" s="2" t="s">
        <v>220</v>
      </c>
      <c r="G24" s="2"/>
      <c r="H24" s="2"/>
    </row>
    <row r="25" spans="2:8" x14ac:dyDescent="0.2">
      <c r="B25" s="2" t="s">
        <v>174</v>
      </c>
      <c r="C25" s="4" t="s">
        <v>29</v>
      </c>
      <c r="D25" s="13" t="s">
        <v>168</v>
      </c>
      <c r="E25" s="2"/>
      <c r="F25" s="2" t="s">
        <v>220</v>
      </c>
      <c r="G25" s="2"/>
      <c r="H25" s="2"/>
    </row>
    <row r="26" spans="2:8" x14ac:dyDescent="0.2">
      <c r="B26" s="2" t="s">
        <v>59</v>
      </c>
      <c r="C26" s="2" t="s">
        <v>29</v>
      </c>
      <c r="D26" s="13" t="s">
        <v>42</v>
      </c>
      <c r="E26" s="13">
        <v>876700</v>
      </c>
      <c r="F26" s="2"/>
      <c r="G26" s="2"/>
      <c r="H26" s="2" t="s">
        <v>19</v>
      </c>
    </row>
    <row r="27" spans="2:8" x14ac:dyDescent="0.2">
      <c r="B27" s="2" t="s">
        <v>54</v>
      </c>
      <c r="C27" s="2" t="s">
        <v>29</v>
      </c>
      <c r="D27" s="13" t="s">
        <v>40</v>
      </c>
      <c r="E27" s="13">
        <v>876700</v>
      </c>
      <c r="F27" s="2"/>
      <c r="G27" s="2"/>
      <c r="H27" s="2" t="s">
        <v>19</v>
      </c>
    </row>
    <row r="28" spans="2:8" x14ac:dyDescent="0.2">
      <c r="B28" s="2" t="s">
        <v>54</v>
      </c>
      <c r="C28" s="2" t="s">
        <v>29</v>
      </c>
      <c r="D28" s="13" t="s">
        <v>39</v>
      </c>
      <c r="E28" s="13" t="s">
        <v>16</v>
      </c>
      <c r="F28" s="2"/>
      <c r="G28" s="2"/>
      <c r="H28" s="2" t="s">
        <v>24</v>
      </c>
    </row>
    <row r="29" spans="2:8" ht="12.75" customHeight="1" x14ac:dyDescent="0.2">
      <c r="B29" s="2" t="s">
        <v>55</v>
      </c>
      <c r="C29" s="2" t="s">
        <v>29</v>
      </c>
      <c r="D29" s="13" t="s">
        <v>41</v>
      </c>
      <c r="E29" s="13">
        <v>876700</v>
      </c>
      <c r="F29" s="2"/>
      <c r="G29" s="2"/>
      <c r="H29" s="2" t="s">
        <v>19</v>
      </c>
    </row>
    <row r="30" spans="2:8" ht="25.5" customHeight="1" x14ac:dyDescent="0.2">
      <c r="B30" s="3" t="s">
        <v>180</v>
      </c>
      <c r="C30" s="2" t="s">
        <v>29</v>
      </c>
      <c r="D30" s="13" t="s">
        <v>113</v>
      </c>
      <c r="E30" s="13"/>
      <c r="F30" s="2"/>
      <c r="G30" s="2"/>
      <c r="H30" s="2"/>
    </row>
    <row r="31" spans="2:8" ht="25.5" customHeight="1" x14ac:dyDescent="0.2">
      <c r="B31" s="3" t="s">
        <v>182</v>
      </c>
      <c r="C31" s="2" t="s">
        <v>29</v>
      </c>
      <c r="D31" s="13" t="s">
        <v>176</v>
      </c>
      <c r="E31" s="13"/>
      <c r="F31" s="2"/>
      <c r="G31" s="2"/>
      <c r="H31" s="2"/>
    </row>
    <row r="32" spans="2:8" ht="25.5" customHeight="1" x14ac:dyDescent="0.2">
      <c r="B32" s="3" t="s">
        <v>184</v>
      </c>
      <c r="C32" s="2" t="s">
        <v>29</v>
      </c>
      <c r="D32" s="13" t="s">
        <v>109</v>
      </c>
      <c r="E32" s="13"/>
      <c r="F32" s="2"/>
      <c r="G32" s="2"/>
      <c r="H32" s="2"/>
    </row>
    <row r="33" spans="2:8" s="11" customFormat="1" ht="25.5" x14ac:dyDescent="0.2">
      <c r="B33" s="3" t="s">
        <v>126</v>
      </c>
      <c r="C33" s="2" t="s">
        <v>29</v>
      </c>
      <c r="D33" s="13" t="s">
        <v>112</v>
      </c>
      <c r="E33" s="13"/>
      <c r="F33" s="2"/>
      <c r="G33" s="2"/>
      <c r="H33" s="2"/>
    </row>
    <row r="34" spans="2:8" s="11" customFormat="1" ht="25.5" x14ac:dyDescent="0.2">
      <c r="B34" s="3" t="s">
        <v>125</v>
      </c>
      <c r="C34" s="2" t="s">
        <v>29</v>
      </c>
      <c r="D34" s="13" t="s">
        <v>111</v>
      </c>
      <c r="E34" s="13"/>
      <c r="F34" s="2"/>
      <c r="G34" s="2"/>
      <c r="H34" s="2"/>
    </row>
    <row r="35" spans="2:8" s="11" customFormat="1" ht="25.5" x14ac:dyDescent="0.2">
      <c r="B35" s="3" t="s">
        <v>178</v>
      </c>
      <c r="C35" s="2" t="s">
        <v>29</v>
      </c>
      <c r="D35" s="13" t="s">
        <v>175</v>
      </c>
      <c r="E35" s="13"/>
      <c r="F35" s="2"/>
      <c r="G35" s="2"/>
      <c r="H35" s="2"/>
    </row>
    <row r="36" spans="2:8" s="11" customFormat="1" ht="25.5" x14ac:dyDescent="0.2">
      <c r="B36" s="3" t="s">
        <v>128</v>
      </c>
      <c r="C36" s="2" t="s">
        <v>29</v>
      </c>
      <c r="D36" s="13" t="s">
        <v>115</v>
      </c>
      <c r="E36" s="13"/>
      <c r="F36" s="2"/>
      <c r="G36" s="2"/>
      <c r="H36" s="2"/>
    </row>
    <row r="37" spans="2:8" s="11" customFormat="1" ht="25.5" x14ac:dyDescent="0.2">
      <c r="B37" s="3" t="s">
        <v>127</v>
      </c>
      <c r="C37" s="2" t="s">
        <v>29</v>
      </c>
      <c r="D37" s="13" t="s">
        <v>114</v>
      </c>
      <c r="E37" s="13"/>
      <c r="F37" s="2"/>
      <c r="G37" s="2"/>
      <c r="H37" s="2"/>
    </row>
    <row r="38" spans="2:8" s="11" customFormat="1" ht="25.5" x14ac:dyDescent="0.2">
      <c r="B38" s="3" t="s">
        <v>124</v>
      </c>
      <c r="C38" s="2" t="s">
        <v>29</v>
      </c>
      <c r="D38" s="13" t="s">
        <v>110</v>
      </c>
      <c r="E38" s="13"/>
      <c r="F38" s="2"/>
      <c r="G38" s="2"/>
      <c r="H38" s="2"/>
    </row>
    <row r="39" spans="2:8" s="11" customFormat="1" x14ac:dyDescent="0.2">
      <c r="B39" s="15" t="s">
        <v>200</v>
      </c>
      <c r="C39" s="4" t="s">
        <v>29</v>
      </c>
      <c r="D39" s="14" t="s">
        <v>224</v>
      </c>
      <c r="E39" s="2"/>
      <c r="F39" s="2" t="s">
        <v>221</v>
      </c>
      <c r="G39" s="2"/>
      <c r="H39" s="2"/>
    </row>
    <row r="40" spans="2:8" s="11" customFormat="1" x14ac:dyDescent="0.2">
      <c r="B40" s="15" t="s">
        <v>84</v>
      </c>
      <c r="C40" s="2" t="s">
        <v>29</v>
      </c>
      <c r="D40" s="13" t="s">
        <v>16</v>
      </c>
      <c r="E40" s="13" t="s">
        <v>16</v>
      </c>
      <c r="F40" s="2"/>
      <c r="G40" s="2"/>
      <c r="H40" s="2" t="s">
        <v>24</v>
      </c>
    </row>
    <row r="41" spans="2:8" s="11" customFormat="1" x14ac:dyDescent="0.2">
      <c r="B41" s="15" t="s">
        <v>85</v>
      </c>
      <c r="C41" s="2" t="s">
        <v>29</v>
      </c>
      <c r="D41" s="13" t="s">
        <v>33</v>
      </c>
      <c r="E41" s="13" t="s">
        <v>33</v>
      </c>
      <c r="F41" s="2"/>
      <c r="G41" s="2"/>
      <c r="H41" s="2" t="s">
        <v>23</v>
      </c>
    </row>
    <row r="42" spans="2:8" s="11" customFormat="1" x14ac:dyDescent="0.2">
      <c r="B42" s="15" t="s">
        <v>87</v>
      </c>
      <c r="C42" s="2" t="s">
        <v>29</v>
      </c>
      <c r="D42" s="14" t="s">
        <v>121</v>
      </c>
      <c r="E42" s="13">
        <v>876700</v>
      </c>
      <c r="F42" s="2"/>
      <c r="G42" s="2"/>
      <c r="H42" s="2" t="s">
        <v>19</v>
      </c>
    </row>
    <row r="43" spans="2:8" s="11" customFormat="1" x14ac:dyDescent="0.2">
      <c r="B43" s="15" t="s">
        <v>86</v>
      </c>
      <c r="C43" s="2" t="s">
        <v>29</v>
      </c>
      <c r="D43" s="13" t="s">
        <v>43</v>
      </c>
      <c r="E43" s="13">
        <v>876704</v>
      </c>
      <c r="F43" s="2"/>
      <c r="G43" s="2"/>
      <c r="H43" s="2" t="s">
        <v>18</v>
      </c>
    </row>
    <row r="44" spans="2:8" x14ac:dyDescent="0.2">
      <c r="B44" s="15" t="s">
        <v>86</v>
      </c>
      <c r="C44" s="2" t="s">
        <v>36</v>
      </c>
      <c r="D44" s="13" t="s">
        <v>13</v>
      </c>
      <c r="E44" s="13"/>
      <c r="F44" s="2"/>
      <c r="G44" s="2"/>
      <c r="H44" s="2" t="s">
        <v>18</v>
      </c>
    </row>
    <row r="45" spans="2:8" x14ac:dyDescent="0.2">
      <c r="B45" s="15" t="s">
        <v>88</v>
      </c>
      <c r="C45" s="2" t="s">
        <v>29</v>
      </c>
      <c r="D45" s="13">
        <v>876708</v>
      </c>
      <c r="E45" s="13">
        <v>876708</v>
      </c>
      <c r="F45" s="2"/>
      <c r="G45" s="2"/>
      <c r="H45" s="2" t="s">
        <v>20</v>
      </c>
    </row>
    <row r="46" spans="2:8" x14ac:dyDescent="0.2">
      <c r="B46" s="2" t="s">
        <v>60</v>
      </c>
      <c r="C46" s="2" t="s">
        <v>29</v>
      </c>
      <c r="D46" s="13" t="s">
        <v>0</v>
      </c>
      <c r="E46" s="13">
        <v>876700</v>
      </c>
      <c r="F46" s="2"/>
      <c r="G46" s="2"/>
      <c r="H46" s="2" t="s">
        <v>19</v>
      </c>
    </row>
    <row r="47" spans="2:8" x14ac:dyDescent="0.2">
      <c r="B47" s="2" t="s">
        <v>142</v>
      </c>
      <c r="C47" s="5" t="s">
        <v>28</v>
      </c>
      <c r="D47" s="13" t="s">
        <v>49</v>
      </c>
      <c r="E47" s="2"/>
      <c r="F47" s="2" t="s">
        <v>219</v>
      </c>
      <c r="G47" s="2"/>
      <c r="H47" s="2" t="s">
        <v>18</v>
      </c>
    </row>
    <row r="48" spans="2:8" x14ac:dyDescent="0.2">
      <c r="B48" s="2" t="s">
        <v>149</v>
      </c>
      <c r="C48" s="2" t="s">
        <v>28</v>
      </c>
      <c r="D48" s="13" t="s">
        <v>46</v>
      </c>
      <c r="E48" s="13" t="s">
        <v>13</v>
      </c>
      <c r="F48" s="2" t="s">
        <v>139</v>
      </c>
      <c r="G48" s="2" t="s">
        <v>151</v>
      </c>
      <c r="H48" s="2" t="s">
        <v>18</v>
      </c>
    </row>
    <row r="49" spans="2:8" x14ac:dyDescent="0.2">
      <c r="B49" s="2" t="s">
        <v>150</v>
      </c>
      <c r="C49" s="2" t="s">
        <v>28</v>
      </c>
      <c r="D49" s="13" t="s">
        <v>47</v>
      </c>
      <c r="E49" s="13" t="s">
        <v>13</v>
      </c>
      <c r="F49" s="2" t="s">
        <v>139</v>
      </c>
      <c r="G49" s="2" t="s">
        <v>151</v>
      </c>
      <c r="H49" s="2" t="s">
        <v>18</v>
      </c>
    </row>
    <row r="50" spans="2:8" x14ac:dyDescent="0.2">
      <c r="B50" s="2" t="s">
        <v>62</v>
      </c>
      <c r="C50" s="2" t="s">
        <v>29</v>
      </c>
      <c r="D50" s="13" t="s">
        <v>30</v>
      </c>
      <c r="E50" s="13" t="s">
        <v>16</v>
      </c>
      <c r="F50" s="2" t="s">
        <v>27</v>
      </c>
      <c r="G50" s="2" t="s">
        <v>79</v>
      </c>
      <c r="H50" s="2" t="s">
        <v>24</v>
      </c>
    </row>
    <row r="51" spans="2:8" x14ac:dyDescent="0.2">
      <c r="B51" s="2" t="s">
        <v>61</v>
      </c>
      <c r="C51" s="2" t="s">
        <v>29</v>
      </c>
      <c r="D51" s="13" t="s">
        <v>31</v>
      </c>
      <c r="E51" s="13" t="s">
        <v>16</v>
      </c>
      <c r="F51" s="2" t="s">
        <v>27</v>
      </c>
      <c r="G51" s="2" t="s">
        <v>79</v>
      </c>
      <c r="H51" s="2" t="s">
        <v>24</v>
      </c>
    </row>
    <row r="52" spans="2:8" x14ac:dyDescent="0.2">
      <c r="B52" s="2" t="s">
        <v>96</v>
      </c>
      <c r="C52" s="4" t="s">
        <v>45</v>
      </c>
      <c r="D52" s="13" t="s">
        <v>44</v>
      </c>
      <c r="E52" s="2"/>
      <c r="F52" s="2" t="s">
        <v>220</v>
      </c>
      <c r="G52" s="2"/>
      <c r="H52" s="2"/>
    </row>
    <row r="53" spans="2:8" x14ac:dyDescent="0.2">
      <c r="B53" s="2" t="s">
        <v>95</v>
      </c>
      <c r="C53" s="4" t="s">
        <v>5</v>
      </c>
      <c r="D53" s="14" t="s">
        <v>6</v>
      </c>
      <c r="E53" s="2"/>
      <c r="F53" s="2"/>
      <c r="G53" s="2"/>
      <c r="H53" s="2"/>
    </row>
    <row r="54" spans="2:8" x14ac:dyDescent="0.2">
      <c r="B54" s="2" t="s">
        <v>63</v>
      </c>
      <c r="C54" s="2" t="s">
        <v>5</v>
      </c>
      <c r="D54" s="13" t="s">
        <v>218</v>
      </c>
      <c r="E54" s="13">
        <v>876700</v>
      </c>
      <c r="F54" s="2" t="s">
        <v>6</v>
      </c>
      <c r="G54" s="2" t="s">
        <v>78</v>
      </c>
      <c r="H54" s="2" t="s">
        <v>19</v>
      </c>
    </row>
    <row r="55" spans="2:8" x14ac:dyDescent="0.2">
      <c r="B55" s="2" t="s">
        <v>65</v>
      </c>
      <c r="C55" s="2" t="s">
        <v>45</v>
      </c>
      <c r="D55" s="13" t="s">
        <v>50</v>
      </c>
      <c r="E55" s="13">
        <v>876700</v>
      </c>
      <c r="F55" s="2" t="s">
        <v>44</v>
      </c>
      <c r="G55" s="2" t="s">
        <v>78</v>
      </c>
      <c r="H55" s="2" t="s">
        <v>19</v>
      </c>
    </row>
    <row r="56" spans="2:8" x14ac:dyDescent="0.2">
      <c r="B56" s="2" t="s">
        <v>64</v>
      </c>
      <c r="C56" s="2" t="s">
        <v>5</v>
      </c>
      <c r="D56" s="13" t="s">
        <v>217</v>
      </c>
      <c r="E56" s="13">
        <v>876700</v>
      </c>
      <c r="F56" s="2" t="s">
        <v>6</v>
      </c>
      <c r="G56" s="2" t="s">
        <v>78</v>
      </c>
      <c r="H56" s="2" t="s">
        <v>19</v>
      </c>
    </row>
    <row r="57" spans="2:8" x14ac:dyDescent="0.2">
      <c r="B57" s="2" t="s">
        <v>66</v>
      </c>
      <c r="C57" s="2" t="s">
        <v>29</v>
      </c>
      <c r="D57" s="13" t="s">
        <v>7</v>
      </c>
      <c r="E57" s="13">
        <v>876704</v>
      </c>
      <c r="F57" s="2"/>
      <c r="G57" s="2"/>
      <c r="H57" s="2" t="s">
        <v>18</v>
      </c>
    </row>
    <row r="58" spans="2:8" x14ac:dyDescent="0.2">
      <c r="B58" s="2" t="s">
        <v>67</v>
      </c>
      <c r="C58" s="2" t="s">
        <v>29</v>
      </c>
      <c r="D58" s="13" t="s">
        <v>35</v>
      </c>
      <c r="E58" s="13">
        <v>876700</v>
      </c>
      <c r="F58" s="2"/>
      <c r="G58" s="2"/>
      <c r="H58" s="2" t="s">
        <v>19</v>
      </c>
    </row>
    <row r="59" spans="2:8" x14ac:dyDescent="0.2">
      <c r="B59" s="2" t="s">
        <v>68</v>
      </c>
      <c r="C59" s="2" t="s">
        <v>29</v>
      </c>
      <c r="D59" s="13" t="s">
        <v>12</v>
      </c>
      <c r="E59" s="13">
        <v>876700</v>
      </c>
      <c r="F59" s="2"/>
      <c r="G59" s="2"/>
      <c r="H59" s="2" t="s">
        <v>19</v>
      </c>
    </row>
    <row r="60" spans="2:8" s="11" customFormat="1" x14ac:dyDescent="0.2">
      <c r="B60" s="2" t="s">
        <v>69</v>
      </c>
      <c r="C60" s="2" t="s">
        <v>29</v>
      </c>
      <c r="D60" s="13" t="s">
        <v>3</v>
      </c>
      <c r="E60" s="13">
        <v>876704</v>
      </c>
      <c r="F60" s="2"/>
      <c r="G60" s="2"/>
      <c r="H60" s="2" t="s">
        <v>18</v>
      </c>
    </row>
    <row r="61" spans="2:8" x14ac:dyDescent="0.2">
      <c r="B61" s="2" t="s">
        <v>70</v>
      </c>
      <c r="C61" s="2" t="s">
        <v>29</v>
      </c>
      <c r="D61" s="13" t="s">
        <v>32</v>
      </c>
      <c r="E61" s="13" t="s">
        <v>33</v>
      </c>
      <c r="F61" s="2"/>
      <c r="G61" s="2"/>
      <c r="H61" s="2" t="s">
        <v>23</v>
      </c>
    </row>
    <row r="62" spans="2:8" x14ac:dyDescent="0.2">
      <c r="B62" s="2" t="s">
        <v>72</v>
      </c>
      <c r="C62" s="2" t="s">
        <v>29</v>
      </c>
      <c r="D62" s="13" t="s">
        <v>4</v>
      </c>
      <c r="E62" s="13">
        <v>876700</v>
      </c>
      <c r="F62" s="2" t="s">
        <v>26</v>
      </c>
      <c r="G62" s="2" t="s">
        <v>80</v>
      </c>
      <c r="H62" s="2" t="s">
        <v>19</v>
      </c>
    </row>
    <row r="63" spans="2:8" x14ac:dyDescent="0.2">
      <c r="B63" s="2" t="s">
        <v>73</v>
      </c>
      <c r="C63" s="2" t="s">
        <v>29</v>
      </c>
      <c r="D63" s="13" t="s">
        <v>34</v>
      </c>
      <c r="E63" s="13">
        <v>876700</v>
      </c>
      <c r="F63" s="2" t="s">
        <v>25</v>
      </c>
      <c r="G63" s="2" t="s">
        <v>81</v>
      </c>
      <c r="H63" s="2" t="s">
        <v>19</v>
      </c>
    </row>
    <row r="64" spans="2:8" x14ac:dyDescent="0.2">
      <c r="B64" s="2" t="s">
        <v>58</v>
      </c>
      <c r="C64" s="2" t="s">
        <v>29</v>
      </c>
      <c r="D64" s="13" t="s">
        <v>2</v>
      </c>
      <c r="E64" s="13">
        <v>876700</v>
      </c>
      <c r="F64" s="2" t="s">
        <v>26</v>
      </c>
      <c r="G64" s="2" t="s">
        <v>80</v>
      </c>
      <c r="H64" s="2" t="s">
        <v>19</v>
      </c>
    </row>
    <row r="65" spans="2:8" x14ac:dyDescent="0.2">
      <c r="B65" s="2" t="s">
        <v>71</v>
      </c>
      <c r="C65" s="2" t="s">
        <v>29</v>
      </c>
      <c r="D65" s="13" t="s">
        <v>1</v>
      </c>
      <c r="E65" s="13" t="s">
        <v>121</v>
      </c>
      <c r="F65" s="2" t="s">
        <v>26</v>
      </c>
      <c r="G65" s="2" t="s">
        <v>80</v>
      </c>
      <c r="H65" s="2" t="s">
        <v>19</v>
      </c>
    </row>
    <row r="66" spans="2:8" x14ac:dyDescent="0.2">
      <c r="B66" s="2" t="s">
        <v>56</v>
      </c>
      <c r="C66" s="2" t="s">
        <v>29</v>
      </c>
      <c r="D66" s="13" t="s">
        <v>10</v>
      </c>
      <c r="E66" s="13">
        <v>876704</v>
      </c>
      <c r="F66" s="2" t="s">
        <v>26</v>
      </c>
      <c r="G66" s="2" t="s">
        <v>80</v>
      </c>
      <c r="H66" s="2" t="s">
        <v>21</v>
      </c>
    </row>
    <row r="67" spans="2:8" x14ac:dyDescent="0.2">
      <c r="B67" s="2" t="s">
        <v>57</v>
      </c>
      <c r="C67" s="2" t="s">
        <v>29</v>
      </c>
      <c r="D67" s="13" t="s">
        <v>11</v>
      </c>
      <c r="E67" s="13">
        <v>876708</v>
      </c>
      <c r="F67" s="2" t="s">
        <v>26</v>
      </c>
      <c r="G67" s="2" t="s">
        <v>80</v>
      </c>
      <c r="H67" s="2" t="s">
        <v>22</v>
      </c>
    </row>
    <row r="68" spans="2:8" x14ac:dyDescent="0.2">
      <c r="B68" s="2" t="s">
        <v>75</v>
      </c>
      <c r="C68" s="2" t="s">
        <v>29</v>
      </c>
      <c r="D68" s="13" t="s">
        <v>14</v>
      </c>
      <c r="E68" s="14">
        <v>876708</v>
      </c>
      <c r="F68" s="15" t="s">
        <v>92</v>
      </c>
      <c r="G68" s="15" t="s">
        <v>82</v>
      </c>
      <c r="H68" s="2" t="s">
        <v>20</v>
      </c>
    </row>
    <row r="69" spans="2:8" x14ac:dyDescent="0.2">
      <c r="B69" s="2" t="s">
        <v>74</v>
      </c>
      <c r="C69" s="2" t="s">
        <v>29</v>
      </c>
      <c r="D69" s="13" t="s">
        <v>15</v>
      </c>
      <c r="E69" s="14">
        <v>876708</v>
      </c>
      <c r="F69" s="15" t="s">
        <v>92</v>
      </c>
      <c r="G69" s="15" t="s">
        <v>82</v>
      </c>
      <c r="H69" s="2" t="s">
        <v>20</v>
      </c>
    </row>
  </sheetData>
  <sortState xmlns:xlrd2="http://schemas.microsoft.com/office/spreadsheetml/2017/richdata2" ref="B5:H69">
    <sortCondition ref="B5:B6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C27"/>
  <sheetViews>
    <sheetView workbookViewId="0">
      <selection activeCell="C20" sqref="C20"/>
    </sheetView>
  </sheetViews>
  <sheetFormatPr defaultRowHeight="12.75" x14ac:dyDescent="0.2"/>
  <cols>
    <col min="1" max="1" width="30" bestFit="1" customWidth="1"/>
    <col min="3" max="3" width="15" bestFit="1" customWidth="1"/>
  </cols>
  <sheetData>
    <row r="1" spans="1:3" x14ac:dyDescent="0.2">
      <c r="A1" t="s">
        <v>237</v>
      </c>
      <c r="C1" t="s">
        <v>250</v>
      </c>
    </row>
    <row r="2" spans="1:3" x14ac:dyDescent="0.2">
      <c r="A2" s="18" t="s">
        <v>238</v>
      </c>
      <c r="C2" s="18" t="s">
        <v>249</v>
      </c>
    </row>
    <row r="3" spans="1:3" x14ac:dyDescent="0.2">
      <c r="C3" s="18" t="s">
        <v>251</v>
      </c>
    </row>
    <row r="4" spans="1:3" x14ac:dyDescent="0.2">
      <c r="A4" t="s">
        <v>239</v>
      </c>
      <c r="C4" s="18" t="s">
        <v>252</v>
      </c>
    </row>
    <row r="5" spans="1:3" x14ac:dyDescent="0.2">
      <c r="A5" s="18" t="s">
        <v>240</v>
      </c>
      <c r="C5" s="18" t="s">
        <v>253</v>
      </c>
    </row>
    <row r="6" spans="1:3" x14ac:dyDescent="0.2">
      <c r="A6" s="18" t="s">
        <v>242</v>
      </c>
      <c r="C6" s="18" t="s">
        <v>254</v>
      </c>
    </row>
    <row r="7" spans="1:3" x14ac:dyDescent="0.2">
      <c r="A7" s="18" t="s">
        <v>241</v>
      </c>
      <c r="C7" s="18" t="s">
        <v>255</v>
      </c>
    </row>
    <row r="8" spans="1:3" x14ac:dyDescent="0.2">
      <c r="C8" s="18" t="s">
        <v>256</v>
      </c>
    </row>
    <row r="9" spans="1:3" x14ac:dyDescent="0.2">
      <c r="A9" t="s">
        <v>45</v>
      </c>
      <c r="C9" s="18" t="s">
        <v>257</v>
      </c>
    </row>
    <row r="10" spans="1:3" x14ac:dyDescent="0.2">
      <c r="A10" s="18" t="s">
        <v>243</v>
      </c>
      <c r="C10" s="18" t="s">
        <v>258</v>
      </c>
    </row>
    <row r="11" spans="1:3" x14ac:dyDescent="0.2">
      <c r="C11" s="18" t="s">
        <v>259</v>
      </c>
    </row>
    <row r="12" spans="1:3" x14ac:dyDescent="0.2">
      <c r="A12" t="s">
        <v>162</v>
      </c>
      <c r="C12" s="18" t="s">
        <v>260</v>
      </c>
    </row>
    <row r="13" spans="1:3" x14ac:dyDescent="0.2">
      <c r="A13" s="18" t="s">
        <v>244</v>
      </c>
      <c r="C13" s="18" t="s">
        <v>261</v>
      </c>
    </row>
    <row r="14" spans="1:3" x14ac:dyDescent="0.2">
      <c r="C14" s="18" t="s">
        <v>262</v>
      </c>
    </row>
    <row r="15" spans="1:3" x14ac:dyDescent="0.2">
      <c r="A15" t="s">
        <v>5</v>
      </c>
      <c r="C15" s="18" t="s">
        <v>263</v>
      </c>
    </row>
    <row r="16" spans="1:3" x14ac:dyDescent="0.2">
      <c r="A16" s="18" t="s">
        <v>245</v>
      </c>
      <c r="C16" s="18" t="s">
        <v>264</v>
      </c>
    </row>
    <row r="17" spans="1:3" x14ac:dyDescent="0.2">
      <c r="A17" s="18" t="s">
        <v>246</v>
      </c>
      <c r="C17" s="18" t="s">
        <v>265</v>
      </c>
    </row>
    <row r="18" spans="1:3" x14ac:dyDescent="0.2">
      <c r="A18" s="18"/>
      <c r="C18" s="18" t="s">
        <v>266</v>
      </c>
    </row>
    <row r="19" spans="1:3" x14ac:dyDescent="0.2">
      <c r="A19" t="s">
        <v>247</v>
      </c>
      <c r="C19" s="18" t="s">
        <v>267</v>
      </c>
    </row>
    <row r="20" spans="1:3" x14ac:dyDescent="0.2">
      <c r="A20" s="18" t="s">
        <v>248</v>
      </c>
      <c r="C20" s="18" t="s">
        <v>268</v>
      </c>
    </row>
    <row r="21" spans="1:3" x14ac:dyDescent="0.2">
      <c r="C21" s="18" t="s">
        <v>269</v>
      </c>
    </row>
    <row r="22" spans="1:3" x14ac:dyDescent="0.2">
      <c r="A22" t="s">
        <v>276</v>
      </c>
      <c r="C22" s="18" t="s">
        <v>270</v>
      </c>
    </row>
    <row r="23" spans="1:3" x14ac:dyDescent="0.2">
      <c r="A23" s="18" t="s">
        <v>277</v>
      </c>
      <c r="C23" s="18" t="s">
        <v>271</v>
      </c>
    </row>
    <row r="24" spans="1:3" x14ac:dyDescent="0.2">
      <c r="C24" s="18" t="s">
        <v>272</v>
      </c>
    </row>
    <row r="25" spans="1:3" x14ac:dyDescent="0.2">
      <c r="A25" t="s">
        <v>36</v>
      </c>
      <c r="C25" s="18" t="s">
        <v>273</v>
      </c>
    </row>
    <row r="26" spans="1:3" x14ac:dyDescent="0.2">
      <c r="A26" s="18" t="s">
        <v>278</v>
      </c>
      <c r="C26" s="18" t="s">
        <v>274</v>
      </c>
    </row>
    <row r="27" spans="1:3" x14ac:dyDescent="0.2">
      <c r="C27" s="18" t="s">
        <v>275</v>
      </c>
    </row>
  </sheetData>
  <hyperlinks>
    <hyperlink ref="A2" r:id="rId1" xr:uid="{00000000-0004-0000-0300-000000000000}"/>
    <hyperlink ref="A5" r:id="rId2" xr:uid="{00000000-0004-0000-0300-000001000000}"/>
    <hyperlink ref="A7" r:id="rId3" xr:uid="{00000000-0004-0000-0300-000002000000}"/>
    <hyperlink ref="A6" r:id="rId4" xr:uid="{00000000-0004-0000-0300-000003000000}"/>
    <hyperlink ref="A10" r:id="rId5" xr:uid="{00000000-0004-0000-0300-000004000000}"/>
    <hyperlink ref="A13" r:id="rId6" xr:uid="{00000000-0004-0000-0300-000005000000}"/>
    <hyperlink ref="A16" r:id="rId7" xr:uid="{00000000-0004-0000-0300-000006000000}"/>
    <hyperlink ref="A17" r:id="rId8" xr:uid="{00000000-0004-0000-0300-000007000000}"/>
    <hyperlink ref="A20" r:id="rId9" xr:uid="{00000000-0004-0000-0300-000008000000}"/>
    <hyperlink ref="C2" r:id="rId10" xr:uid="{00000000-0004-0000-0300-000009000000}"/>
    <hyperlink ref="C3" r:id="rId11" xr:uid="{00000000-0004-0000-0300-00000A000000}"/>
    <hyperlink ref="C4" r:id="rId12" xr:uid="{00000000-0004-0000-0300-00000B000000}"/>
    <hyperlink ref="C5" r:id="rId13" xr:uid="{00000000-0004-0000-0300-00000C000000}"/>
    <hyperlink ref="C6" r:id="rId14" xr:uid="{00000000-0004-0000-0300-00000D000000}"/>
    <hyperlink ref="C7" r:id="rId15" xr:uid="{00000000-0004-0000-0300-00000E000000}"/>
    <hyperlink ref="C8" r:id="rId16" xr:uid="{00000000-0004-0000-0300-00000F000000}"/>
    <hyperlink ref="C9" r:id="rId17" xr:uid="{00000000-0004-0000-0300-000010000000}"/>
    <hyperlink ref="C10" r:id="rId18" xr:uid="{00000000-0004-0000-0300-000011000000}"/>
    <hyperlink ref="C11" r:id="rId19" xr:uid="{00000000-0004-0000-0300-000012000000}"/>
    <hyperlink ref="C12" r:id="rId20" xr:uid="{00000000-0004-0000-0300-000013000000}"/>
    <hyperlink ref="C13" r:id="rId21" xr:uid="{00000000-0004-0000-0300-000014000000}"/>
    <hyperlink ref="C14" r:id="rId22" xr:uid="{00000000-0004-0000-0300-000015000000}"/>
    <hyperlink ref="C15" r:id="rId23" xr:uid="{00000000-0004-0000-0300-000016000000}"/>
    <hyperlink ref="C16" r:id="rId24" xr:uid="{00000000-0004-0000-0300-000017000000}"/>
    <hyperlink ref="C17" r:id="rId25" xr:uid="{00000000-0004-0000-0300-000018000000}"/>
    <hyperlink ref="C18" r:id="rId26" xr:uid="{00000000-0004-0000-0300-000019000000}"/>
    <hyperlink ref="C19" r:id="rId27" xr:uid="{00000000-0004-0000-0300-00001A000000}"/>
    <hyperlink ref="C20" r:id="rId28" xr:uid="{00000000-0004-0000-0300-00001B000000}"/>
    <hyperlink ref="C21" r:id="rId29" xr:uid="{00000000-0004-0000-0300-00001C000000}"/>
    <hyperlink ref="C22" r:id="rId30" xr:uid="{00000000-0004-0000-0300-00001D000000}"/>
    <hyperlink ref="C23" r:id="rId31" xr:uid="{00000000-0004-0000-0300-00001E000000}"/>
    <hyperlink ref="C24" r:id="rId32" xr:uid="{00000000-0004-0000-0300-00001F000000}"/>
    <hyperlink ref="C25" r:id="rId33" xr:uid="{00000000-0004-0000-0300-000020000000}"/>
    <hyperlink ref="C26" r:id="rId34" xr:uid="{00000000-0004-0000-0300-000021000000}"/>
    <hyperlink ref="C27" r:id="rId35" xr:uid="{00000000-0004-0000-0300-000022000000}"/>
    <hyperlink ref="A23" r:id="rId36" xr:uid="{00000000-0004-0000-0300-000023000000}"/>
    <hyperlink ref="A26" r:id="rId37" xr:uid="{00000000-0004-0000-0300-000024000000}"/>
  </hyperlinks>
  <pageMargins left="0.7" right="0.7" top="0.75" bottom="0.75" header="0.3" footer="0.3"/>
  <tableParts count="9">
    <tablePart r:id="rId38"/>
    <tablePart r:id="rId39"/>
    <tablePart r:id="rId40"/>
    <tablePart r:id="rId41"/>
    <tablePart r:id="rId42"/>
    <tablePart r:id="rId43"/>
    <tablePart r:id="rId44"/>
    <tablePart r:id="rId45"/>
    <tablePart r:id="rId4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B16913F85A2F42A062799BCD66DF0E" ma:contentTypeVersion="13" ma:contentTypeDescription="Create a new document." ma:contentTypeScope="" ma:versionID="483475ff100a91829e46fe777fd8122c">
  <xsd:schema xmlns:xsd="http://www.w3.org/2001/XMLSchema" xmlns:xs="http://www.w3.org/2001/XMLSchema" xmlns:p="http://schemas.microsoft.com/office/2006/metadata/properties" xmlns:ns2="89fb7b1c-aaad-4e7f-8ec6-1767741aaa3e" xmlns:ns3="47caa9a2-36a8-4491-a3dd-d500c46ea7ff" targetNamespace="http://schemas.microsoft.com/office/2006/metadata/properties" ma:root="true" ma:fieldsID="ba24ca0bfb2889666e9c6671fafe8432" ns2:_="" ns3:_="">
    <xsd:import namespace="89fb7b1c-aaad-4e7f-8ec6-1767741aaa3e"/>
    <xsd:import namespace="47caa9a2-36a8-4491-a3dd-d500c46ea7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Tags"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b7b1c-aaad-4e7f-8ec6-1767741aa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caa9a2-36a8-4491-a3dd-d500c46ea7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9100C0-DA64-4E04-9717-1F1FCAC52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b7b1c-aaad-4e7f-8ec6-1767741aaa3e"/>
    <ds:schemaRef ds:uri="47caa9a2-36a8-4491-a3dd-d500c46ea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8A0950-D083-4FBB-B0AF-19EBCAE33E19}">
  <ds:schemaRefs>
    <ds:schemaRef ds:uri="http://schemas.microsoft.com/sharepoint/v3/contenttype/forms"/>
  </ds:schemaRefs>
</ds:datastoreItem>
</file>

<file path=customXml/itemProps3.xml><?xml version="1.0" encoding="utf-8"?>
<ds:datastoreItem xmlns:ds="http://schemas.openxmlformats.org/officeDocument/2006/customXml" ds:itemID="{2D4A1FB6-43E1-43B2-B2EC-C5FD96025E4D}">
  <ds:schemaRefs>
    <ds:schemaRef ds:uri="http://www.w3.org/XML/1998/namespace"/>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 ds:uri="47caa9a2-36a8-4491-a3dd-d500c46ea7ff"/>
    <ds:schemaRef ds:uri="89fb7b1c-aaad-4e7f-8ec6-1767741aaa3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Order Form</vt:lpstr>
      <vt:lpstr>Hose Assembly</vt:lpstr>
      <vt:lpstr>Product Specification</vt:lpstr>
      <vt:lpstr>Product Information</vt:lpstr>
      <vt:lpstr>'Hose Assembly'!HoseEnds</vt:lpstr>
      <vt:lpstr>'Hose Assembly'!HoseMATCH</vt:lpstr>
      <vt:lpstr>'Order Form'!Print_Titles</vt:lpstr>
    </vt:vector>
  </TitlesOfParts>
  <Company>SunSource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McCarthy</dc:creator>
  <cp:lastModifiedBy>McCarthy, Jeff</cp:lastModifiedBy>
  <cp:lastPrinted>2018-09-11T15:48:35Z</cp:lastPrinted>
  <dcterms:created xsi:type="dcterms:W3CDTF">2007-04-12T14:57:38Z</dcterms:created>
  <dcterms:modified xsi:type="dcterms:W3CDTF">2021-12-13T22:23:15Z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0x01010061B16913F85A2F42A062799BCD66DF0E</vt:lpwstr>
  </property>
</Properties>
</file>